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6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" sheetId="7" r:id="rId7"/>
    <sheet name="8" sheetId="8" r:id="rId8"/>
    <sheet name="9" sheetId="9" r:id="rId9"/>
    <sheet name="10" sheetId="10" r:id="rId10"/>
    <sheet name="итого" sheetId="11" r:id="rId11"/>
  </sheets>
  <definedNames>
    <definedName name="Группа">#REF!</definedName>
    <definedName name="Дата_Печати">#REF!</definedName>
    <definedName name="Дата_Сост">#REF!</definedName>
    <definedName name="С3">#REF!</definedName>
    <definedName name="Физ_Норма">#REF!</definedName>
  </definedNames>
  <calcPr fullCalcOnLoad="1"/>
</workbook>
</file>

<file path=xl/sharedStrings.xml><?xml version="1.0" encoding="utf-8"?>
<sst xmlns="http://schemas.openxmlformats.org/spreadsheetml/2006/main" count="1040" uniqueCount="163">
  <si>
    <t>Наименование блюда</t>
  </si>
  <si>
    <t>Белки, г</t>
  </si>
  <si>
    <t>Выход, г</t>
  </si>
  <si>
    <t>Жиры, г</t>
  </si>
  <si>
    <t>Хлеб пшеничный</t>
  </si>
  <si>
    <t>Фрукты свежие апельсины</t>
  </si>
  <si>
    <t>Итого за прием</t>
  </si>
  <si>
    <t>Итого за день</t>
  </si>
  <si>
    <t>Хлеб ржаной</t>
  </si>
  <si>
    <t>Печенье</t>
  </si>
  <si>
    <t>Фрукты свежие груши</t>
  </si>
  <si>
    <t>Фрукты свежие бананы</t>
  </si>
  <si>
    <t>Вафли</t>
  </si>
  <si>
    <t>60/20</t>
  </si>
  <si>
    <t>Огурец соленый</t>
  </si>
  <si>
    <t>Полдник</t>
  </si>
  <si>
    <t>Обед</t>
  </si>
  <si>
    <t xml:space="preserve">Завтрак </t>
  </si>
  <si>
    <t>Кукуруза консервир</t>
  </si>
  <si>
    <t>Углеводы, г</t>
  </si>
  <si>
    <t>КАЛОРИЙНОСТЬ, КАЛЛ</t>
  </si>
  <si>
    <t>ЦЕНА</t>
  </si>
  <si>
    <t>7-10л</t>
  </si>
  <si>
    <t>11-18л</t>
  </si>
  <si>
    <t>Минеральные элементы (мг)</t>
  </si>
  <si>
    <t>Витамины</t>
  </si>
  <si>
    <t>Ca</t>
  </si>
  <si>
    <t>Mg</t>
  </si>
  <si>
    <t>Fe</t>
  </si>
  <si>
    <t>А,мг</t>
  </si>
  <si>
    <t>С,мг</t>
  </si>
  <si>
    <t>Е</t>
  </si>
  <si>
    <t>В1</t>
  </si>
  <si>
    <t>Р</t>
  </si>
  <si>
    <t>30</t>
  </si>
  <si>
    <t>50</t>
  </si>
  <si>
    <t>200</t>
  </si>
  <si>
    <r>
      <t>СОГЛАСОВАНО</t>
    </r>
    <r>
      <rPr>
        <sz val="11"/>
        <rFont val="Calibri"/>
        <family val="2"/>
      </rPr>
      <t>:</t>
    </r>
  </si>
  <si>
    <t>Начальник Сергиево-Посадского ТО</t>
  </si>
  <si>
    <t>Управления Роспотребнадзора по Московской области</t>
  </si>
  <si>
    <t xml:space="preserve">Бойкова Ю.Л.__________________________                                                                                                                          </t>
  </si>
  <si>
    <t>50/50</t>
  </si>
  <si>
    <t>80/30</t>
  </si>
  <si>
    <t>50/30</t>
  </si>
  <si>
    <t>70/50</t>
  </si>
  <si>
    <t>«____»____________________2020 г.</t>
  </si>
  <si>
    <t>Хлеб из муки пшеничной</t>
  </si>
  <si>
    <t>Фруктры свежие по сезонности</t>
  </si>
  <si>
    <t>Фрукты свежие по сезонности</t>
  </si>
  <si>
    <t xml:space="preserve">Творог для детского питания </t>
  </si>
  <si>
    <t>60/30</t>
  </si>
  <si>
    <t>100/60</t>
  </si>
  <si>
    <t>50/40</t>
  </si>
  <si>
    <t>завтрак за 10 дн</t>
  </si>
  <si>
    <t>обед за 10 дн</t>
  </si>
  <si>
    <t>полдник за 10 дн</t>
  </si>
  <si>
    <t>итого за 10 дн</t>
  </si>
  <si>
    <t>итого среднее</t>
  </si>
  <si>
    <t>Сардельки, колбаски (сосиски) отварные</t>
  </si>
  <si>
    <t>Горошек зеленый  консервированный №306</t>
  </si>
  <si>
    <t>Энергетическая ценность</t>
  </si>
  <si>
    <t>Минеральные вещества</t>
  </si>
  <si>
    <t>В1,мг</t>
  </si>
  <si>
    <t>Е,мг,ток.экв.</t>
  </si>
  <si>
    <t>Са,мг</t>
  </si>
  <si>
    <t>Р,мг</t>
  </si>
  <si>
    <t>Mg,мг</t>
  </si>
  <si>
    <t>Fe,мг</t>
  </si>
  <si>
    <t>В2,мг</t>
  </si>
  <si>
    <t>I,мг</t>
  </si>
  <si>
    <t>№ ТК сборника</t>
  </si>
  <si>
    <t>Сборник</t>
  </si>
  <si>
    <t>Ca,мг</t>
  </si>
  <si>
    <t>Е,мг</t>
  </si>
  <si>
    <t>Для обуч.образовательных организаций Кучма,2016</t>
  </si>
  <si>
    <t xml:space="preserve">Икра кабачковая </t>
  </si>
  <si>
    <t>Изделия макаронные отварные</t>
  </si>
  <si>
    <t xml:space="preserve">Сыр (порциями) </t>
  </si>
  <si>
    <t>Могильный М.П.,Тутелян В.А.,2011г</t>
  </si>
  <si>
    <t xml:space="preserve">Суп из овощей </t>
  </si>
  <si>
    <t>Тефтели мясные</t>
  </si>
  <si>
    <t>Каша рисовая рассыпчатая</t>
  </si>
  <si>
    <t xml:space="preserve">Компот из апельсинов </t>
  </si>
  <si>
    <t>Сок  абрикосовый</t>
  </si>
  <si>
    <t>Какао-напиток на молоке</t>
  </si>
  <si>
    <t>Каша пшенная с курагой</t>
  </si>
  <si>
    <t>Ветчина (порциями)</t>
  </si>
  <si>
    <t xml:space="preserve">Салат из квашеной капусты </t>
  </si>
  <si>
    <t xml:space="preserve">Суп картофельный  рыбный  </t>
  </si>
  <si>
    <t xml:space="preserve">Каша гречневая рассыпчатая </t>
  </si>
  <si>
    <t xml:space="preserve">Напиток из плодов шиповника </t>
  </si>
  <si>
    <t xml:space="preserve">Кисломолочный напиток </t>
  </si>
  <si>
    <t xml:space="preserve">Печень по-строгановски </t>
  </si>
  <si>
    <t xml:space="preserve">Запеканка из творога  </t>
  </si>
  <si>
    <t xml:space="preserve">Соус абрикосовый </t>
  </si>
  <si>
    <t xml:space="preserve">Чай  </t>
  </si>
  <si>
    <t xml:space="preserve">Масло сливочное </t>
  </si>
  <si>
    <t>Огурцы свежие</t>
  </si>
  <si>
    <t xml:space="preserve">Куры отварные </t>
  </si>
  <si>
    <t xml:space="preserve">Картофельное пюре </t>
  </si>
  <si>
    <t xml:space="preserve">Компот из свежих яблок </t>
  </si>
  <si>
    <t xml:space="preserve">Сок яблочный  </t>
  </si>
  <si>
    <t>Кофейный напиток злаковый на молоке</t>
  </si>
  <si>
    <t xml:space="preserve">Каша "Дружба"  </t>
  </si>
  <si>
    <t xml:space="preserve">Сыр (порциями)  </t>
  </si>
  <si>
    <t xml:space="preserve">Щи из свежей капусты с картофелем  </t>
  </si>
  <si>
    <t xml:space="preserve">Рыба, тушенная в томате с овощами </t>
  </si>
  <si>
    <t xml:space="preserve">Картофель отварной </t>
  </si>
  <si>
    <t xml:space="preserve">Винегрет с сельдью  </t>
  </si>
  <si>
    <t xml:space="preserve">Сок  абрикосовый </t>
  </si>
  <si>
    <t xml:space="preserve">Помидоры свежие </t>
  </si>
  <si>
    <t xml:space="preserve">Суп картофельный </t>
  </si>
  <si>
    <t xml:space="preserve">Котлеты мясные </t>
  </si>
  <si>
    <t xml:space="preserve">Рагу из овощей </t>
  </si>
  <si>
    <t>Компот из смеси сухофруктов</t>
  </si>
  <si>
    <t xml:space="preserve">Сок персиковый </t>
  </si>
  <si>
    <t xml:space="preserve">Масло сливочное  </t>
  </si>
  <si>
    <t xml:space="preserve">Чай с молоком </t>
  </si>
  <si>
    <t xml:space="preserve">Огурцы свежие </t>
  </si>
  <si>
    <t xml:space="preserve">Рассольник ленинградский  </t>
  </si>
  <si>
    <t xml:space="preserve">Мясо тушеное  </t>
  </si>
  <si>
    <t xml:space="preserve">Макароны отварные </t>
  </si>
  <si>
    <t xml:space="preserve">Кисель   </t>
  </si>
  <si>
    <t xml:space="preserve">Кисломолочный напиток  </t>
  </si>
  <si>
    <t>Каша овсяная</t>
  </si>
  <si>
    <t>пп</t>
  </si>
  <si>
    <t xml:space="preserve">Борщ с капустой и картофелем  </t>
  </si>
  <si>
    <t xml:space="preserve">Жаркое по-домашнему  </t>
  </si>
  <si>
    <t xml:space="preserve">Компот из апельсинов  </t>
  </si>
  <si>
    <t xml:space="preserve">Каша рисовая  </t>
  </si>
  <si>
    <t xml:space="preserve">Молоко   </t>
  </si>
  <si>
    <t xml:space="preserve">Птица тушеная в соусе с овощами  </t>
  </si>
  <si>
    <t xml:space="preserve">Компот из смеси сухофруктов  </t>
  </si>
  <si>
    <t xml:space="preserve">Булочка домашняя </t>
  </si>
  <si>
    <t xml:space="preserve">Омлет с колбасными изделиями  </t>
  </si>
  <si>
    <t xml:space="preserve">Чай с лимоном   </t>
  </si>
  <si>
    <t xml:space="preserve">Икра кабачковая  </t>
  </si>
  <si>
    <t xml:space="preserve">Свекольник </t>
  </si>
  <si>
    <t xml:space="preserve"> Колеты рыбные </t>
  </si>
  <si>
    <t xml:space="preserve">Капуста тушеная  </t>
  </si>
  <si>
    <t xml:space="preserve">Салат из моркови с  изюмом  </t>
  </si>
  <si>
    <t xml:space="preserve">Салат из свеклы сельдью </t>
  </si>
  <si>
    <t xml:space="preserve">Суп картофельный с бобовыми и гренками  </t>
  </si>
  <si>
    <t xml:space="preserve">Гуляш  </t>
  </si>
  <si>
    <t xml:space="preserve">Каша гречневая рассыпчатая  </t>
  </si>
  <si>
    <t xml:space="preserve">Кисель </t>
  </si>
  <si>
    <t xml:space="preserve">Салат из сырых овощей  </t>
  </si>
  <si>
    <t>Сырники из творога</t>
  </si>
  <si>
    <t xml:space="preserve">Пирог с повидлом </t>
  </si>
  <si>
    <t>Бульон куриный с гренками</t>
  </si>
  <si>
    <t>Щи из квашеной капусты</t>
  </si>
  <si>
    <t>100/30</t>
  </si>
  <si>
    <t>1 ДЕНЬ</t>
  </si>
  <si>
    <t>2 ДЕНЬ</t>
  </si>
  <si>
    <t xml:space="preserve">3  ДЕНЬ </t>
  </si>
  <si>
    <t>4  ДЕНЬ</t>
  </si>
  <si>
    <t>5  ДЕНЬ</t>
  </si>
  <si>
    <t xml:space="preserve">Омлет </t>
  </si>
  <si>
    <t>6  ДЕНЬ</t>
  </si>
  <si>
    <t>7  ДЕНЬ</t>
  </si>
  <si>
    <t>8  ДЕНЬ</t>
  </si>
  <si>
    <t>9   ДЕНЬ</t>
  </si>
  <si>
    <t>10    ДЕНЬ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</si>
</sst>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800]dddd\,\ mmmm\ dd\,\ yyyy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$-409]#,##0.00_ ;\-[$$-409]#,##0.00\ "/>
    <numFmt numFmtId="189" formatCode="0.0"/>
    <numFmt numFmtId="190" formatCode="#,##0.0\ _₽"/>
  </numFmts>
  <fonts count="5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b/>
      <sz val="1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88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3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indent="4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4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9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0" fontId="3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11" xfId="0" applyFont="1" applyBorder="1" applyAlignment="1" quotePrefix="1">
      <alignment/>
    </xf>
    <xf numFmtId="189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wrapText="1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vertical="top"/>
    </xf>
    <xf numFmtId="0" fontId="17" fillId="0" borderId="11" xfId="0" applyFont="1" applyBorder="1" applyAlignment="1">
      <alignment vertical="top" wrapText="1"/>
    </xf>
    <xf numFmtId="0" fontId="13" fillId="0" borderId="11" xfId="0" applyFont="1" applyBorder="1" applyAlignment="1" quotePrefix="1">
      <alignment/>
    </xf>
    <xf numFmtId="0" fontId="13" fillId="0" borderId="11" xfId="0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49" fontId="6" fillId="0" borderId="11" xfId="52" applyNumberFormat="1" applyFont="1" applyBorder="1" applyAlignment="1">
      <alignment horizontal="left" vertical="top" wrapText="1"/>
      <protection/>
    </xf>
    <xf numFmtId="49" fontId="4" fillId="0" borderId="11" xfId="0" applyNumberFormat="1" applyFont="1" applyBorder="1" applyAlignment="1">
      <alignment wrapText="1"/>
    </xf>
    <xf numFmtId="49" fontId="14" fillId="0" borderId="11" xfId="0" applyNumberFormat="1" applyFont="1" applyBorder="1" applyAlignment="1">
      <alignment wrapText="1"/>
    </xf>
    <xf numFmtId="49" fontId="14" fillId="0" borderId="11" xfId="0" applyNumberFormat="1" applyFont="1" applyBorder="1" applyAlignment="1" quotePrefix="1">
      <alignment wrapText="1"/>
    </xf>
    <xf numFmtId="49" fontId="6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 quotePrefix="1">
      <alignment vertical="top" wrapText="1"/>
    </xf>
    <xf numFmtId="49" fontId="4" fillId="0" borderId="11" xfId="0" applyNumberFormat="1" applyFont="1" applyBorder="1" applyAlignment="1">
      <alignment vertical="top" wrapText="1"/>
    </xf>
    <xf numFmtId="189" fontId="0" fillId="0" borderId="11" xfId="0" applyNumberFormat="1" applyBorder="1" applyAlignment="1">
      <alignment vertical="top"/>
    </xf>
    <xf numFmtId="49" fontId="14" fillId="0" borderId="11" xfId="0" applyNumberFormat="1" applyFont="1" applyBorder="1" applyAlignment="1" quotePrefix="1">
      <alignment vertical="top" wrapText="1"/>
    </xf>
    <xf numFmtId="49" fontId="6" fillId="32" borderId="11" xfId="0" applyNumberFormat="1" applyFont="1" applyFill="1" applyBorder="1" applyAlignment="1">
      <alignment vertical="top" wrapText="1"/>
    </xf>
    <xf numFmtId="49" fontId="6" fillId="32" borderId="11" xfId="52" applyNumberFormat="1" applyFont="1" applyFill="1" applyBorder="1" applyAlignment="1">
      <alignment horizontal="left" vertical="top" wrapText="1"/>
      <protection/>
    </xf>
    <xf numFmtId="49" fontId="14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 quotePrefix="1">
      <alignment vertical="top" wrapText="1"/>
    </xf>
    <xf numFmtId="49" fontId="0" fillId="0" borderId="11" xfId="0" applyNumberFormat="1" applyBorder="1" applyAlignment="1">
      <alignment vertical="top" wrapText="1"/>
    </xf>
    <xf numFmtId="49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9" fontId="0" fillId="0" borderId="0" xfId="0" applyNumberFormat="1" applyAlignment="1">
      <alignment wrapText="1"/>
    </xf>
    <xf numFmtId="49" fontId="15" fillId="0" borderId="11" xfId="0" applyNumberFormat="1" applyFont="1" applyBorder="1" applyAlignment="1">
      <alignment vertical="top" wrapText="1"/>
    </xf>
    <xf numFmtId="0" fontId="2" fillId="32" borderId="11" xfId="52" applyNumberFormat="1" applyFont="1" applyFill="1" applyBorder="1" applyAlignment="1">
      <alignment horizontal="center" vertical="top" wrapText="1"/>
      <protection/>
    </xf>
    <xf numFmtId="0" fontId="0" fillId="32" borderId="11" xfId="0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49" fontId="14" fillId="32" borderId="11" xfId="0" applyNumberFormat="1" applyFont="1" applyFill="1" applyBorder="1" applyAlignment="1">
      <alignment vertical="top" wrapText="1"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quotePrefix="1">
      <alignment/>
    </xf>
    <xf numFmtId="2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 quotePrefix="1">
      <alignment/>
    </xf>
    <xf numFmtId="0" fontId="2" fillId="32" borderId="11" xfId="0" applyNumberFormat="1" applyFont="1" applyFill="1" applyBorder="1" applyAlignment="1">
      <alignment horizontal="center" vertical="top"/>
    </xf>
    <xf numFmtId="0" fontId="0" fillId="0" borderId="11" xfId="0" applyNumberFormat="1" applyBorder="1" applyAlignment="1">
      <alignment vertical="top"/>
    </xf>
    <xf numFmtId="0" fontId="2" fillId="32" borderId="11" xfId="0" applyFont="1" applyFill="1" applyBorder="1" applyAlignment="1">
      <alignment horizontal="center" vertical="top"/>
    </xf>
    <xf numFmtId="0" fontId="3" fillId="32" borderId="11" xfId="52" applyNumberFormat="1" applyFont="1" applyFill="1" applyBorder="1" applyAlignment="1">
      <alignment horizontal="center" vertical="top" wrapText="1"/>
      <protection/>
    </xf>
    <xf numFmtId="0" fontId="2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vertical="top"/>
    </xf>
    <xf numFmtId="0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89" fontId="2" fillId="32" borderId="11" xfId="0" applyNumberFormat="1" applyFont="1" applyFill="1" applyBorder="1" applyAlignment="1">
      <alignment horizontal="center" vertical="top"/>
    </xf>
    <xf numFmtId="189" fontId="0" fillId="32" borderId="11" xfId="0" applyNumberFormat="1" applyFill="1" applyBorder="1" applyAlignment="1">
      <alignment horizontal="center" vertical="top"/>
    </xf>
    <xf numFmtId="189" fontId="0" fillId="0" borderId="11" xfId="0" applyNumberFormat="1" applyBorder="1" applyAlignment="1">
      <alignment horizontal="center" vertical="top"/>
    </xf>
    <xf numFmtId="189" fontId="4" fillId="32" borderId="11" xfId="0" applyNumberFormat="1" applyFont="1" applyFill="1" applyBorder="1" applyAlignment="1">
      <alignment horizontal="center" vertical="top"/>
    </xf>
    <xf numFmtId="189" fontId="56" fillId="32" borderId="11" xfId="0" applyNumberFormat="1" applyFont="1" applyFill="1" applyBorder="1" applyAlignment="1">
      <alignment horizontal="center" vertical="top"/>
    </xf>
    <xf numFmtId="189" fontId="10" fillId="32" borderId="11" xfId="0" applyNumberFormat="1" applyFont="1" applyFill="1" applyBorder="1" applyAlignment="1">
      <alignment horizontal="center" vertical="top"/>
    </xf>
    <xf numFmtId="0" fontId="10" fillId="32" borderId="11" xfId="0" applyFont="1" applyFill="1" applyBorder="1" applyAlignment="1">
      <alignment horizontal="center" vertical="top"/>
    </xf>
    <xf numFmtId="189" fontId="10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90" fontId="2" fillId="0" borderId="11" xfId="0" applyNumberFormat="1" applyFont="1" applyBorder="1" applyAlignment="1">
      <alignment horizontal="center" vertical="top"/>
    </xf>
    <xf numFmtId="190" fontId="0" fillId="0" borderId="11" xfId="0" applyNumberFormat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0" fontId="56" fillId="0" borderId="11" xfId="0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" fillId="32" borderId="11" xfId="0" applyNumberFormat="1" applyFont="1" applyFill="1" applyBorder="1" applyAlignment="1">
      <alignment horizontal="center" vertical="top"/>
    </xf>
    <xf numFmtId="190" fontId="5" fillId="32" borderId="11" xfId="0" applyNumberFormat="1" applyFont="1" applyFill="1" applyBorder="1" applyAlignment="1">
      <alignment horizontal="center" vertical="top"/>
    </xf>
    <xf numFmtId="190" fontId="4" fillId="32" borderId="11" xfId="0" applyNumberFormat="1" applyFont="1" applyFill="1" applyBorder="1" applyAlignment="1">
      <alignment horizontal="center" vertical="top"/>
    </xf>
    <xf numFmtId="190" fontId="0" fillId="32" borderId="11" xfId="0" applyNumberFormat="1" applyFill="1" applyBorder="1" applyAlignment="1">
      <alignment horizontal="center" vertical="top"/>
    </xf>
    <xf numFmtId="190" fontId="2" fillId="32" borderId="11" xfId="0" applyNumberFormat="1" applyFont="1" applyFill="1" applyBorder="1" applyAlignment="1">
      <alignment horizontal="center" vertical="top"/>
    </xf>
    <xf numFmtId="190" fontId="56" fillId="32" borderId="11" xfId="0" applyNumberFormat="1" applyFont="1" applyFill="1" applyBorder="1" applyAlignment="1">
      <alignment horizontal="center" vertical="top"/>
    </xf>
    <xf numFmtId="190" fontId="10" fillId="32" borderId="11" xfId="0" applyNumberFormat="1" applyFont="1" applyFill="1" applyBorder="1" applyAlignment="1">
      <alignment horizontal="center" vertical="top"/>
    </xf>
    <xf numFmtId="190" fontId="4" fillId="0" borderId="11" xfId="0" applyNumberFormat="1" applyFont="1" applyBorder="1" applyAlignment="1">
      <alignment horizontal="center" vertical="top"/>
    </xf>
    <xf numFmtId="190" fontId="2" fillId="0" borderId="11" xfId="0" applyNumberFormat="1" applyFont="1" applyFill="1" applyBorder="1" applyAlignment="1">
      <alignment horizontal="center" vertical="top"/>
    </xf>
    <xf numFmtId="190" fontId="1" fillId="0" borderId="11" xfId="0" applyNumberFormat="1" applyFont="1" applyBorder="1" applyAlignment="1">
      <alignment horizontal="center" vertical="top"/>
    </xf>
    <xf numFmtId="190" fontId="56" fillId="0" borderId="11" xfId="0" applyNumberFormat="1" applyFont="1" applyBorder="1" applyAlignment="1">
      <alignment horizontal="center" vertical="top"/>
    </xf>
    <xf numFmtId="190" fontId="10" fillId="0" borderId="11" xfId="0" applyNumberFormat="1" applyFont="1" applyBorder="1" applyAlignment="1">
      <alignment horizontal="center" vertical="top"/>
    </xf>
    <xf numFmtId="189" fontId="2" fillId="0" borderId="11" xfId="0" applyNumberFormat="1" applyFont="1" applyBorder="1" applyAlignment="1">
      <alignment horizontal="center" vertical="top"/>
    </xf>
    <xf numFmtId="189" fontId="2" fillId="0" borderId="11" xfId="0" applyNumberFormat="1" applyFont="1" applyFill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89" fontId="5" fillId="0" borderId="11" xfId="0" applyNumberFormat="1" applyFont="1" applyBorder="1" applyAlignment="1">
      <alignment horizontal="center" vertical="top"/>
    </xf>
    <xf numFmtId="189" fontId="4" fillId="0" borderId="11" xfId="0" applyNumberFormat="1" applyFont="1" applyBorder="1" applyAlignment="1">
      <alignment horizontal="center" vertical="top"/>
    </xf>
    <xf numFmtId="189" fontId="56" fillId="0" borderId="11" xfId="0" applyNumberFormat="1" applyFont="1" applyBorder="1" applyAlignment="1">
      <alignment horizontal="center" vertical="top"/>
    </xf>
    <xf numFmtId="189" fontId="0" fillId="0" borderId="11" xfId="0" applyNumberFormat="1" applyFont="1" applyBorder="1" applyAlignment="1">
      <alignment horizontal="center" vertical="top"/>
    </xf>
    <xf numFmtId="189" fontId="57" fillId="0" borderId="11" xfId="0" applyNumberFormat="1" applyFont="1" applyBorder="1" applyAlignment="1">
      <alignment horizontal="center" vertical="top"/>
    </xf>
    <xf numFmtId="189" fontId="58" fillId="0" borderId="11" xfId="0" applyNumberFormat="1" applyFont="1" applyBorder="1" applyAlignment="1">
      <alignment horizontal="center" vertical="top"/>
    </xf>
    <xf numFmtId="0" fontId="3" fillId="0" borderId="11" xfId="52" applyNumberFormat="1" applyFont="1" applyBorder="1" applyAlignment="1">
      <alignment horizontal="center" vertical="top" wrapText="1"/>
      <protection/>
    </xf>
    <xf numFmtId="190" fontId="5" fillId="0" borderId="11" xfId="0" applyNumberFormat="1" applyFont="1" applyBorder="1" applyAlignment="1">
      <alignment horizontal="center" vertical="top"/>
    </xf>
    <xf numFmtId="189" fontId="0" fillId="0" borderId="11" xfId="0" applyNumberFormat="1" applyFill="1" applyBorder="1" applyAlignment="1">
      <alignment horizontal="center" vertical="top"/>
    </xf>
    <xf numFmtId="0" fontId="0" fillId="32" borderId="11" xfId="0" applyNumberFormat="1" applyFill="1" applyBorder="1" applyAlignment="1">
      <alignment horizontal="center" vertical="top"/>
    </xf>
    <xf numFmtId="0" fontId="16" fillId="32" borderId="11" xfId="0" applyFont="1" applyFill="1" applyBorder="1" applyAlignment="1">
      <alignment horizontal="center" vertical="top"/>
    </xf>
    <xf numFmtId="189" fontId="1" fillId="0" borderId="11" xfId="0" applyNumberFormat="1" applyFont="1" applyBorder="1" applyAlignment="1">
      <alignment horizontal="center" vertical="top"/>
    </xf>
    <xf numFmtId="189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36.25390625" style="0" customWidth="1"/>
    <col min="2" max="2" width="5.75390625" style="23" customWidth="1"/>
    <col min="3" max="3" width="6.375" style="23" customWidth="1"/>
    <col min="4" max="4" width="6.25390625" style="0" customWidth="1"/>
    <col min="5" max="5" width="6.75390625" style="0" customWidth="1"/>
    <col min="6" max="6" width="5.75390625" style="0" customWidth="1"/>
    <col min="7" max="7" width="6.25390625" style="0" customWidth="1"/>
    <col min="8" max="8" width="7.125" style="0" customWidth="1"/>
    <col min="9" max="9" width="6.25390625" style="0" customWidth="1"/>
    <col min="10" max="10" width="7.25390625" style="0" customWidth="1"/>
    <col min="11" max="11" width="7.875" style="0" customWidth="1"/>
    <col min="12" max="13" width="0" style="0" hidden="1" customWidth="1"/>
    <col min="14" max="14" width="7.375" style="0" customWidth="1"/>
    <col min="15" max="16" width="7.125" style="0" customWidth="1"/>
    <col min="17" max="17" width="7.625" style="0" customWidth="1"/>
    <col min="18" max="18" width="6.875" style="0" customWidth="1"/>
    <col min="19" max="19" width="7.625" style="0" customWidth="1"/>
    <col min="20" max="20" width="7.00390625" style="0" customWidth="1"/>
    <col min="21" max="21" width="9.625" style="0" customWidth="1"/>
    <col min="22" max="22" width="7.00390625" style="0" customWidth="1"/>
    <col min="23" max="23" width="6.875" style="0" customWidth="1"/>
    <col min="24" max="24" width="5.375" style="0" customWidth="1"/>
    <col min="25" max="25" width="6.625" style="0" customWidth="1"/>
    <col min="26" max="27" width="5.75390625" style="0" customWidth="1"/>
    <col min="28" max="29" width="6.25390625" style="0" customWidth="1"/>
    <col min="30" max="30" width="7.00390625" style="0" customWidth="1"/>
    <col min="31" max="31" width="7.625" style="0" customWidth="1"/>
    <col min="32" max="32" width="6.25390625" style="0" customWidth="1"/>
    <col min="34" max="34" width="14.75390625" style="0" customWidth="1"/>
    <col min="35" max="35" width="30.62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30" customHeight="1">
      <c r="A6" s="2" t="s">
        <v>45</v>
      </c>
      <c r="B6" s="3"/>
      <c r="D6" s="3"/>
      <c r="E6" s="3"/>
      <c r="F6" s="3"/>
      <c r="G6" s="3"/>
      <c r="H6" s="3"/>
      <c r="J6" s="3"/>
      <c r="O6" s="54"/>
      <c r="P6" s="54"/>
      <c r="Q6" s="54"/>
      <c r="R6" s="54"/>
      <c r="CC6" s="3"/>
    </row>
    <row r="7" spans="15:18" ht="26.25" customHeight="1">
      <c r="O7" s="157" t="s">
        <v>152</v>
      </c>
      <c r="P7" s="157"/>
      <c r="Q7" s="157"/>
      <c r="R7" s="157"/>
    </row>
    <row r="8" spans="1:35" ht="12.75" customHeight="1">
      <c r="A8" s="169" t="s">
        <v>0</v>
      </c>
      <c r="B8" s="170" t="s">
        <v>2</v>
      </c>
      <c r="C8" s="171"/>
      <c r="D8" s="174" t="s">
        <v>1</v>
      </c>
      <c r="E8" s="175"/>
      <c r="F8" s="174" t="s">
        <v>3</v>
      </c>
      <c r="G8" s="175"/>
      <c r="H8" s="169" t="s">
        <v>19</v>
      </c>
      <c r="I8" s="169"/>
      <c r="J8" s="180" t="s">
        <v>60</v>
      </c>
      <c r="K8" s="180"/>
      <c r="L8" s="181" t="s">
        <v>21</v>
      </c>
      <c r="M8" s="182"/>
      <c r="N8" s="166" t="s">
        <v>61</v>
      </c>
      <c r="O8" s="167"/>
      <c r="P8" s="167"/>
      <c r="Q8" s="167"/>
      <c r="R8" s="167"/>
      <c r="S8" s="167"/>
      <c r="T8" s="167"/>
      <c r="U8" s="168"/>
      <c r="V8" s="160" t="s">
        <v>25</v>
      </c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2"/>
      <c r="AH8" s="40"/>
      <c r="AI8" s="40"/>
    </row>
    <row r="9" spans="1:35" ht="24.75" customHeight="1">
      <c r="A9" s="169"/>
      <c r="B9" s="172"/>
      <c r="C9" s="173"/>
      <c r="D9" s="176"/>
      <c r="E9" s="177"/>
      <c r="F9" s="178"/>
      <c r="G9" s="179"/>
      <c r="H9" s="169"/>
      <c r="I9" s="169"/>
      <c r="J9" s="180"/>
      <c r="K9" s="180"/>
      <c r="L9" s="183"/>
      <c r="M9" s="184"/>
      <c r="N9" s="187" t="s">
        <v>72</v>
      </c>
      <c r="O9" s="188"/>
      <c r="P9" s="187" t="s">
        <v>66</v>
      </c>
      <c r="Q9" s="188"/>
      <c r="R9" s="187" t="s">
        <v>67</v>
      </c>
      <c r="S9" s="188"/>
      <c r="T9" s="187" t="s">
        <v>65</v>
      </c>
      <c r="U9" s="188"/>
      <c r="V9" s="186" t="s">
        <v>29</v>
      </c>
      <c r="W9" s="186"/>
      <c r="X9" s="186" t="s">
        <v>73</v>
      </c>
      <c r="Y9" s="186"/>
      <c r="Z9" s="186" t="s">
        <v>62</v>
      </c>
      <c r="AA9" s="186"/>
      <c r="AB9" s="186" t="s">
        <v>30</v>
      </c>
      <c r="AC9" s="186"/>
      <c r="AD9" s="159" t="s">
        <v>68</v>
      </c>
      <c r="AE9" s="159"/>
      <c r="AF9" s="159" t="s">
        <v>69</v>
      </c>
      <c r="AG9" s="159"/>
      <c r="AH9" s="156" t="s">
        <v>70</v>
      </c>
      <c r="AI9" s="43" t="s">
        <v>71</v>
      </c>
    </row>
    <row r="10" spans="1:35" ht="12.75">
      <c r="A10" s="40"/>
      <c r="B10" s="137" t="s">
        <v>22</v>
      </c>
      <c r="C10" s="137" t="s">
        <v>23</v>
      </c>
      <c r="D10" s="138" t="s">
        <v>22</v>
      </c>
      <c r="E10" s="138" t="s">
        <v>23</v>
      </c>
      <c r="F10" s="138" t="s">
        <v>22</v>
      </c>
      <c r="G10" s="138" t="s">
        <v>23</v>
      </c>
      <c r="H10" s="138" t="s">
        <v>22</v>
      </c>
      <c r="I10" s="138" t="s">
        <v>23</v>
      </c>
      <c r="J10" s="138" t="s">
        <v>22</v>
      </c>
      <c r="K10" s="138" t="s">
        <v>23</v>
      </c>
      <c r="L10" s="138" t="s">
        <v>22</v>
      </c>
      <c r="M10" s="138" t="s">
        <v>23</v>
      </c>
      <c r="N10" s="138" t="s">
        <v>22</v>
      </c>
      <c r="O10" s="138" t="s">
        <v>23</v>
      </c>
      <c r="P10" s="138" t="s">
        <v>22</v>
      </c>
      <c r="Q10" s="138" t="s">
        <v>23</v>
      </c>
      <c r="R10" s="138" t="s">
        <v>22</v>
      </c>
      <c r="S10" s="138" t="s">
        <v>23</v>
      </c>
      <c r="T10" s="138" t="s">
        <v>22</v>
      </c>
      <c r="U10" s="138" t="s">
        <v>23</v>
      </c>
      <c r="V10" s="138" t="s">
        <v>22</v>
      </c>
      <c r="W10" s="138" t="s">
        <v>23</v>
      </c>
      <c r="X10" s="138" t="s">
        <v>22</v>
      </c>
      <c r="Y10" s="138" t="s">
        <v>23</v>
      </c>
      <c r="Z10" s="138" t="s">
        <v>22</v>
      </c>
      <c r="AA10" s="138" t="s">
        <v>23</v>
      </c>
      <c r="AB10" s="138" t="s">
        <v>22</v>
      </c>
      <c r="AC10" s="138" t="s">
        <v>23</v>
      </c>
      <c r="AD10" s="138" t="s">
        <v>22</v>
      </c>
      <c r="AE10" s="138" t="s">
        <v>23</v>
      </c>
      <c r="AF10" s="138" t="s">
        <v>22</v>
      </c>
      <c r="AG10" s="138" t="s">
        <v>23</v>
      </c>
      <c r="AH10" s="99"/>
      <c r="AI10" s="53"/>
    </row>
    <row r="11" spans="1:35" ht="18.75">
      <c r="A11" s="64" t="s">
        <v>17</v>
      </c>
      <c r="B11" s="137"/>
      <c r="C11" s="137"/>
      <c r="D11" s="139"/>
      <c r="E11" s="139"/>
      <c r="F11" s="139"/>
      <c r="G11" s="139"/>
      <c r="H11" s="139"/>
      <c r="I11" s="139"/>
      <c r="J11" s="140"/>
      <c r="K11" s="140"/>
      <c r="L11" s="139"/>
      <c r="M11" s="139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99"/>
      <c r="AF11" s="99"/>
      <c r="AG11" s="99"/>
      <c r="AH11" s="99"/>
      <c r="AI11" s="53"/>
    </row>
    <row r="12" spans="1:35" ht="42" customHeight="1">
      <c r="A12" s="65" t="s">
        <v>58</v>
      </c>
      <c r="B12" s="80">
        <v>49</v>
      </c>
      <c r="C12" s="81">
        <v>80</v>
      </c>
      <c r="D12" s="102">
        <v>5.4</v>
      </c>
      <c r="E12" s="102">
        <v>7.98</v>
      </c>
      <c r="F12" s="102">
        <v>11.7</v>
      </c>
      <c r="G12" s="102">
        <v>19.1</v>
      </c>
      <c r="H12" s="102">
        <v>0.2</v>
      </c>
      <c r="I12" s="102">
        <v>0.38</v>
      </c>
      <c r="J12" s="102">
        <v>127.74300000000002</v>
      </c>
      <c r="K12" s="102">
        <v>185.26</v>
      </c>
      <c r="L12" s="102">
        <v>7.86</v>
      </c>
      <c r="M12" s="102">
        <v>9.82</v>
      </c>
      <c r="N12" s="102">
        <v>17.2</v>
      </c>
      <c r="O12" s="102">
        <v>23.13</v>
      </c>
      <c r="P12" s="102">
        <v>9.8</v>
      </c>
      <c r="Q12" s="102">
        <v>12.5</v>
      </c>
      <c r="R12" s="102">
        <v>0.9</v>
      </c>
      <c r="S12" s="102">
        <v>1.13</v>
      </c>
      <c r="T12" s="102">
        <v>77.9</v>
      </c>
      <c r="U12" s="102">
        <v>101.25</v>
      </c>
      <c r="V12" s="102">
        <v>0</v>
      </c>
      <c r="W12" s="102">
        <v>0</v>
      </c>
      <c r="X12" s="102">
        <v>0.2</v>
      </c>
      <c r="Y12" s="102">
        <v>0.25</v>
      </c>
      <c r="Z12" s="102">
        <v>0.1</v>
      </c>
      <c r="AA12" s="102">
        <v>0.9</v>
      </c>
      <c r="AB12" s="102">
        <v>0</v>
      </c>
      <c r="AC12" s="102">
        <v>0</v>
      </c>
      <c r="AD12" s="103">
        <v>0.1</v>
      </c>
      <c r="AE12" s="99"/>
      <c r="AF12" s="102">
        <v>3.4</v>
      </c>
      <c r="AG12" s="104">
        <f aca="true" t="shared" si="0" ref="AG12:AG17">SUM(AD12:AF12)</f>
        <v>3.5</v>
      </c>
      <c r="AH12" s="99">
        <v>294</v>
      </c>
      <c r="AI12" s="76" t="s">
        <v>74</v>
      </c>
    </row>
    <row r="13" spans="1:35" ht="35.25" customHeight="1">
      <c r="A13" s="65" t="s">
        <v>76</v>
      </c>
      <c r="B13" s="92">
        <v>160</v>
      </c>
      <c r="C13" s="92" t="str">
        <f>"180"</f>
        <v>180</v>
      </c>
      <c r="D13" s="102">
        <v>6.2</v>
      </c>
      <c r="E13" s="102">
        <v>6.54</v>
      </c>
      <c r="F13" s="102">
        <v>4.7</v>
      </c>
      <c r="G13" s="102">
        <v>5.08</v>
      </c>
      <c r="H13" s="102">
        <v>39.5</v>
      </c>
      <c r="I13" s="102">
        <v>40</v>
      </c>
      <c r="J13" s="102">
        <v>225.05920000000003</v>
      </c>
      <c r="K13" s="102">
        <v>235.51</v>
      </c>
      <c r="L13" s="102">
        <v>10</v>
      </c>
      <c r="M13" s="102">
        <v>10</v>
      </c>
      <c r="N13" s="102">
        <v>22.992000000000004</v>
      </c>
      <c r="O13" s="102">
        <v>3.2</v>
      </c>
      <c r="P13" s="102">
        <v>9.7</v>
      </c>
      <c r="Q13" s="102">
        <v>28.16</v>
      </c>
      <c r="R13" s="102">
        <v>1</v>
      </c>
      <c r="S13" s="102">
        <v>1.47</v>
      </c>
      <c r="T13" s="102">
        <v>52</v>
      </c>
      <c r="U13" s="102">
        <v>49.56</v>
      </c>
      <c r="V13" s="102">
        <v>14</v>
      </c>
      <c r="W13" s="102">
        <v>0</v>
      </c>
      <c r="X13" s="102">
        <v>0.9</v>
      </c>
      <c r="Y13" s="102">
        <v>1.29</v>
      </c>
      <c r="Z13" s="102">
        <v>0.0952</v>
      </c>
      <c r="AA13" s="102">
        <v>0.37</v>
      </c>
      <c r="AB13" s="102">
        <v>0</v>
      </c>
      <c r="AC13" s="102">
        <v>0</v>
      </c>
      <c r="AD13" s="103">
        <v>0</v>
      </c>
      <c r="AE13" s="99"/>
      <c r="AF13" s="102">
        <v>1.3</v>
      </c>
      <c r="AG13" s="104">
        <f t="shared" si="0"/>
        <v>1.3</v>
      </c>
      <c r="AH13" s="99">
        <v>340</v>
      </c>
      <c r="AI13" s="76" t="s">
        <v>74</v>
      </c>
    </row>
    <row r="14" spans="1:35" ht="39" customHeight="1">
      <c r="A14" s="65" t="s">
        <v>102</v>
      </c>
      <c r="B14" s="94" t="s">
        <v>36</v>
      </c>
      <c r="C14" s="94" t="s">
        <v>36</v>
      </c>
      <c r="D14" s="102">
        <v>3.792</v>
      </c>
      <c r="E14" s="102">
        <v>3.79</v>
      </c>
      <c r="F14" s="102">
        <v>3.4000000000000004</v>
      </c>
      <c r="G14" s="102">
        <v>3.4</v>
      </c>
      <c r="H14" s="102">
        <v>19.474</v>
      </c>
      <c r="I14" s="102">
        <v>19.47</v>
      </c>
      <c r="J14" s="102">
        <v>123.664</v>
      </c>
      <c r="K14" s="102">
        <v>123.6</v>
      </c>
      <c r="L14" s="102">
        <v>12.07</v>
      </c>
      <c r="M14" s="102">
        <v>12.07</v>
      </c>
      <c r="N14" s="102">
        <v>141.3</v>
      </c>
      <c r="O14" s="102">
        <v>125.6</v>
      </c>
      <c r="P14" s="102">
        <v>30</v>
      </c>
      <c r="Q14" s="102">
        <v>14</v>
      </c>
      <c r="R14" s="102">
        <v>1.7</v>
      </c>
      <c r="S14" s="102">
        <v>0.13</v>
      </c>
      <c r="T14" s="102">
        <v>114.8</v>
      </c>
      <c r="U14" s="102">
        <v>90</v>
      </c>
      <c r="V14" s="102">
        <v>15</v>
      </c>
      <c r="W14" s="102">
        <v>20</v>
      </c>
      <c r="X14" s="102">
        <v>0</v>
      </c>
      <c r="Y14" s="102">
        <v>0</v>
      </c>
      <c r="Z14" s="102">
        <v>2.4</v>
      </c>
      <c r="AA14" s="102">
        <v>0.4</v>
      </c>
      <c r="AB14" s="102">
        <v>0.6</v>
      </c>
      <c r="AC14" s="102">
        <v>1.3</v>
      </c>
      <c r="AD14" s="103">
        <v>0.1</v>
      </c>
      <c r="AE14" s="99"/>
      <c r="AF14" s="102">
        <v>17</v>
      </c>
      <c r="AG14" s="104">
        <f t="shared" si="0"/>
        <v>17.1</v>
      </c>
      <c r="AH14" s="99">
        <v>418</v>
      </c>
      <c r="AI14" s="76" t="s">
        <v>74</v>
      </c>
    </row>
    <row r="15" spans="1:35" ht="29.25" customHeight="1">
      <c r="A15" s="61" t="s">
        <v>77</v>
      </c>
      <c r="B15" s="80">
        <v>10</v>
      </c>
      <c r="C15" s="81">
        <v>15</v>
      </c>
      <c r="D15" s="102">
        <v>2.3</v>
      </c>
      <c r="E15" s="102">
        <v>3.45</v>
      </c>
      <c r="F15" s="102">
        <v>3</v>
      </c>
      <c r="G15" s="102">
        <v>4.5</v>
      </c>
      <c r="H15" s="102">
        <v>0</v>
      </c>
      <c r="I15" s="102">
        <v>0</v>
      </c>
      <c r="J15" s="102">
        <v>35.83</v>
      </c>
      <c r="K15" s="102">
        <v>53.7</v>
      </c>
      <c r="L15" s="102">
        <v>1.8</v>
      </c>
      <c r="M15" s="102">
        <v>3</v>
      </c>
      <c r="N15" s="102">
        <v>22</v>
      </c>
      <c r="O15" s="102">
        <v>81</v>
      </c>
      <c r="P15" s="103">
        <v>3.5</v>
      </c>
      <c r="Q15" s="103">
        <v>5.25</v>
      </c>
      <c r="R15" s="103">
        <v>0.1</v>
      </c>
      <c r="S15" s="103">
        <v>0.15</v>
      </c>
      <c r="T15" s="103">
        <v>54</v>
      </c>
      <c r="U15" s="103">
        <v>81</v>
      </c>
      <c r="V15" s="103">
        <v>26</v>
      </c>
      <c r="W15" s="103">
        <v>39</v>
      </c>
      <c r="X15" s="103">
        <v>0.1</v>
      </c>
      <c r="Y15" s="103">
        <v>0.15</v>
      </c>
      <c r="Z15" s="103">
        <v>0.004</v>
      </c>
      <c r="AA15" s="103">
        <v>0</v>
      </c>
      <c r="AB15" s="103">
        <v>0.1</v>
      </c>
      <c r="AC15" s="103">
        <v>0.15</v>
      </c>
      <c r="AD15" s="103">
        <v>0</v>
      </c>
      <c r="AE15" s="99"/>
      <c r="AF15" s="102">
        <v>0</v>
      </c>
      <c r="AG15" s="104">
        <f t="shared" si="0"/>
        <v>0</v>
      </c>
      <c r="AH15" s="99">
        <v>16</v>
      </c>
      <c r="AI15" s="76" t="s">
        <v>74</v>
      </c>
    </row>
    <row r="16" spans="1:35" ht="28.5" customHeight="1">
      <c r="A16" s="61" t="s">
        <v>46</v>
      </c>
      <c r="B16" s="80">
        <v>20</v>
      </c>
      <c r="C16" s="81">
        <v>50</v>
      </c>
      <c r="D16" s="102">
        <v>1.5</v>
      </c>
      <c r="E16" s="102">
        <v>3.95</v>
      </c>
      <c r="F16" s="102">
        <v>0.6</v>
      </c>
      <c r="G16" s="102">
        <v>1.5</v>
      </c>
      <c r="H16" s="102">
        <v>10.3</v>
      </c>
      <c r="I16" s="102">
        <v>24.15</v>
      </c>
      <c r="J16" s="102">
        <v>52.34</v>
      </c>
      <c r="K16" s="102">
        <v>130.75</v>
      </c>
      <c r="L16" s="102">
        <v>2</v>
      </c>
      <c r="M16" s="102">
        <v>2</v>
      </c>
      <c r="N16" s="102">
        <v>4.7</v>
      </c>
      <c r="O16" s="102">
        <v>11.5</v>
      </c>
      <c r="P16" s="102">
        <v>2.6</v>
      </c>
      <c r="Q16" s="102">
        <v>16.5</v>
      </c>
      <c r="R16" s="102">
        <v>0.2</v>
      </c>
      <c r="S16" s="102">
        <v>0.5</v>
      </c>
      <c r="T16" s="102">
        <v>16.8</v>
      </c>
      <c r="U16" s="102">
        <v>1</v>
      </c>
      <c r="V16" s="102">
        <v>0</v>
      </c>
      <c r="W16" s="102">
        <v>1</v>
      </c>
      <c r="X16" s="102">
        <v>0.3</v>
      </c>
      <c r="Y16" s="102">
        <v>0</v>
      </c>
      <c r="Z16" s="102">
        <v>0.022000000000000002</v>
      </c>
      <c r="AA16" s="102">
        <v>0</v>
      </c>
      <c r="AB16" s="102">
        <v>0</v>
      </c>
      <c r="AC16" s="102">
        <v>0</v>
      </c>
      <c r="AD16" s="103">
        <v>0</v>
      </c>
      <c r="AE16" s="99"/>
      <c r="AF16" s="102">
        <v>0</v>
      </c>
      <c r="AG16" s="104">
        <f t="shared" si="0"/>
        <v>0</v>
      </c>
      <c r="AH16" s="99">
        <v>18</v>
      </c>
      <c r="AI16" s="76" t="s">
        <v>74</v>
      </c>
    </row>
    <row r="17" spans="1:35" ht="18.75">
      <c r="A17" s="73" t="s">
        <v>6</v>
      </c>
      <c r="B17" s="92"/>
      <c r="C17" s="92"/>
      <c r="D17" s="105">
        <f aca="true" t="shared" si="1" ref="D17:AD17">SUM(D12:D16)</f>
        <v>19.192</v>
      </c>
      <c r="E17" s="105">
        <f t="shared" si="1"/>
        <v>25.709999999999997</v>
      </c>
      <c r="F17" s="105">
        <f t="shared" si="1"/>
        <v>23.4</v>
      </c>
      <c r="G17" s="105">
        <f t="shared" si="1"/>
        <v>33.58</v>
      </c>
      <c r="H17" s="105">
        <f t="shared" si="1"/>
        <v>69.474</v>
      </c>
      <c r="I17" s="105">
        <f t="shared" si="1"/>
        <v>84</v>
      </c>
      <c r="J17" s="105">
        <f t="shared" si="1"/>
        <v>564.6362000000001</v>
      </c>
      <c r="K17" s="105">
        <f t="shared" si="1"/>
        <v>728.82</v>
      </c>
      <c r="L17" s="106">
        <f t="shared" si="1"/>
        <v>33.730000000000004</v>
      </c>
      <c r="M17" s="106">
        <f t="shared" si="1"/>
        <v>36.89</v>
      </c>
      <c r="N17" s="105">
        <f t="shared" si="1"/>
        <v>208.192</v>
      </c>
      <c r="O17" s="105">
        <f t="shared" si="1"/>
        <v>244.43</v>
      </c>
      <c r="P17" s="105">
        <f t="shared" si="1"/>
        <v>55.6</v>
      </c>
      <c r="Q17" s="105">
        <f t="shared" si="1"/>
        <v>76.41</v>
      </c>
      <c r="R17" s="105">
        <f t="shared" si="1"/>
        <v>3.9</v>
      </c>
      <c r="S17" s="105">
        <f t="shared" si="1"/>
        <v>3.3799999999999994</v>
      </c>
      <c r="T17" s="105">
        <f t="shared" si="1"/>
        <v>315.5</v>
      </c>
      <c r="U17" s="105">
        <f t="shared" si="1"/>
        <v>322.81</v>
      </c>
      <c r="V17" s="105">
        <f t="shared" si="1"/>
        <v>55</v>
      </c>
      <c r="W17" s="105">
        <f t="shared" si="1"/>
        <v>60</v>
      </c>
      <c r="X17" s="105">
        <f t="shared" si="1"/>
        <v>1.5000000000000002</v>
      </c>
      <c r="Y17" s="105">
        <f t="shared" si="1"/>
        <v>1.69</v>
      </c>
      <c r="Z17" s="105">
        <f t="shared" si="1"/>
        <v>2.6211999999999995</v>
      </c>
      <c r="AA17" s="105">
        <f t="shared" si="1"/>
        <v>1.67</v>
      </c>
      <c r="AB17" s="105">
        <f t="shared" si="1"/>
        <v>0.7</v>
      </c>
      <c r="AC17" s="105">
        <f t="shared" si="1"/>
        <v>1.45</v>
      </c>
      <c r="AD17" s="107">
        <f t="shared" si="1"/>
        <v>0.2</v>
      </c>
      <c r="AE17" s="119"/>
      <c r="AF17" s="109">
        <f>SUM(AF12:AF16)</f>
        <v>21.7</v>
      </c>
      <c r="AG17" s="109">
        <f t="shared" si="0"/>
        <v>21.9</v>
      </c>
      <c r="AH17" s="99"/>
      <c r="AI17" s="75"/>
    </row>
    <row r="18" spans="1:35" ht="18.75">
      <c r="A18" s="70" t="s">
        <v>16</v>
      </c>
      <c r="B18" s="96"/>
      <c r="C18" s="96"/>
      <c r="D18" s="135"/>
      <c r="E18" s="135"/>
      <c r="F18" s="135"/>
      <c r="G18" s="135"/>
      <c r="H18" s="135"/>
      <c r="I18" s="135"/>
      <c r="J18" s="140"/>
      <c r="K18" s="140"/>
      <c r="L18" s="135"/>
      <c r="M18" s="135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99"/>
      <c r="AF18" s="99"/>
      <c r="AG18" s="99"/>
      <c r="AH18" s="99"/>
      <c r="AI18" s="75"/>
    </row>
    <row r="19" spans="1:35" ht="22.5" customHeight="1">
      <c r="A19" s="65" t="s">
        <v>75</v>
      </c>
      <c r="B19" s="96">
        <v>45</v>
      </c>
      <c r="C19" s="98">
        <v>45</v>
      </c>
      <c r="D19" s="135">
        <v>0.71</v>
      </c>
      <c r="E19" s="135">
        <v>0.71</v>
      </c>
      <c r="F19" s="135">
        <v>2.41</v>
      </c>
      <c r="G19" s="135">
        <v>2.41</v>
      </c>
      <c r="H19" s="135">
        <v>3.77</v>
      </c>
      <c r="I19" s="135">
        <v>3.77</v>
      </c>
      <c r="J19" s="135">
        <v>39.38</v>
      </c>
      <c r="K19" s="135">
        <v>39.38</v>
      </c>
      <c r="L19" s="135">
        <v>8.05</v>
      </c>
      <c r="M19" s="104"/>
      <c r="N19" s="135">
        <v>45.45</v>
      </c>
      <c r="O19" s="135">
        <v>45.45</v>
      </c>
      <c r="P19" s="135">
        <v>9.05</v>
      </c>
      <c r="Q19" s="135">
        <v>9.05</v>
      </c>
      <c r="R19" s="135">
        <v>0.37</v>
      </c>
      <c r="S19" s="135">
        <v>0.37</v>
      </c>
      <c r="T19" s="135">
        <v>27.9</v>
      </c>
      <c r="U19" s="135">
        <v>27.9</v>
      </c>
      <c r="V19" s="135">
        <v>0</v>
      </c>
      <c r="W19" s="135">
        <v>0</v>
      </c>
      <c r="X19" s="135">
        <v>7.4</v>
      </c>
      <c r="Y19" s="135">
        <v>7.4</v>
      </c>
      <c r="Z19" s="135">
        <v>0.02</v>
      </c>
      <c r="AA19" s="135">
        <v>0.02</v>
      </c>
      <c r="AB19" s="135">
        <v>2.34</v>
      </c>
      <c r="AC19" s="135">
        <v>2.34</v>
      </c>
      <c r="AD19" s="104"/>
      <c r="AE19" s="99"/>
      <c r="AF19" s="99"/>
      <c r="AG19" s="99"/>
      <c r="AH19" s="99">
        <v>73</v>
      </c>
      <c r="AI19" s="76" t="s">
        <v>78</v>
      </c>
    </row>
    <row r="20" spans="1:35" ht="25.5" customHeight="1">
      <c r="A20" s="65" t="s">
        <v>79</v>
      </c>
      <c r="B20" s="96" t="str">
        <f>"200"</f>
        <v>200</v>
      </c>
      <c r="C20" s="96" t="str">
        <f>"250"</f>
        <v>250</v>
      </c>
      <c r="D20" s="135">
        <v>1.43</v>
      </c>
      <c r="E20" s="135">
        <v>1.79</v>
      </c>
      <c r="F20" s="135">
        <v>3.09</v>
      </c>
      <c r="G20" s="135">
        <v>3.86</v>
      </c>
      <c r="H20" s="135">
        <v>8.12</v>
      </c>
      <c r="I20" s="135">
        <v>10.16</v>
      </c>
      <c r="J20" s="135">
        <v>66.65</v>
      </c>
      <c r="K20" s="135">
        <v>83.31</v>
      </c>
      <c r="L20" s="135">
        <v>9.96</v>
      </c>
      <c r="M20" s="135">
        <v>12.44</v>
      </c>
      <c r="N20" s="135">
        <v>27.8</v>
      </c>
      <c r="O20" s="135">
        <v>34.75</v>
      </c>
      <c r="P20" s="135">
        <v>16.6</v>
      </c>
      <c r="Q20" s="135">
        <v>20.75</v>
      </c>
      <c r="R20" s="135">
        <v>0.62</v>
      </c>
      <c r="S20" s="135">
        <v>0.78</v>
      </c>
      <c r="T20" s="135">
        <v>39.4</v>
      </c>
      <c r="U20" s="135">
        <v>49.25</v>
      </c>
      <c r="V20" s="135">
        <v>0</v>
      </c>
      <c r="W20" s="135">
        <v>0</v>
      </c>
      <c r="X20" s="135">
        <v>1.86</v>
      </c>
      <c r="Y20" s="135">
        <v>2.33</v>
      </c>
      <c r="Z20" s="135">
        <v>0.06</v>
      </c>
      <c r="AA20" s="135">
        <v>0.08</v>
      </c>
      <c r="AB20" s="135">
        <v>8.3</v>
      </c>
      <c r="AC20" s="135">
        <v>10.8</v>
      </c>
      <c r="AD20" s="104"/>
      <c r="AE20" s="99"/>
      <c r="AF20" s="99"/>
      <c r="AG20" s="99"/>
      <c r="AH20" s="99">
        <v>99</v>
      </c>
      <c r="AI20" s="76" t="s">
        <v>78</v>
      </c>
    </row>
    <row r="21" spans="1:35" ht="18" customHeight="1">
      <c r="A21" s="65" t="s">
        <v>80</v>
      </c>
      <c r="B21" s="98">
        <v>80</v>
      </c>
      <c r="C21" s="98">
        <v>100</v>
      </c>
      <c r="D21" s="135">
        <v>6.5</v>
      </c>
      <c r="E21" s="135">
        <v>8.13</v>
      </c>
      <c r="F21" s="135">
        <v>7.21</v>
      </c>
      <c r="G21" s="135">
        <v>9.01</v>
      </c>
      <c r="H21" s="135">
        <v>8.58</v>
      </c>
      <c r="I21" s="135">
        <v>10.72</v>
      </c>
      <c r="J21" s="135">
        <v>125.6</v>
      </c>
      <c r="K21" s="135">
        <v>157</v>
      </c>
      <c r="L21" s="104"/>
      <c r="M21" s="104"/>
      <c r="N21" s="136">
        <v>32.19</v>
      </c>
      <c r="O21" s="136">
        <v>40.24</v>
      </c>
      <c r="P21" s="135">
        <v>15.84</v>
      </c>
      <c r="Q21" s="135">
        <v>19.8</v>
      </c>
      <c r="R21" s="135">
        <v>0.7</v>
      </c>
      <c r="S21" s="135">
        <v>0.88</v>
      </c>
      <c r="T21" s="135">
        <v>28.6</v>
      </c>
      <c r="U21" s="135">
        <v>35.75</v>
      </c>
      <c r="V21" s="135">
        <v>28.6</v>
      </c>
      <c r="W21" s="135">
        <v>35.75</v>
      </c>
      <c r="X21" s="135">
        <v>0.44</v>
      </c>
      <c r="Y21" s="135">
        <v>0.55</v>
      </c>
      <c r="Z21" s="136">
        <v>0.05</v>
      </c>
      <c r="AA21" s="136">
        <v>0.06</v>
      </c>
      <c r="AB21" s="136">
        <v>0.62</v>
      </c>
      <c r="AC21" s="136">
        <v>0.78</v>
      </c>
      <c r="AD21" s="104"/>
      <c r="AE21" s="99"/>
      <c r="AF21" s="99"/>
      <c r="AG21" s="99"/>
      <c r="AH21" s="99">
        <v>278</v>
      </c>
      <c r="AI21" s="76" t="s">
        <v>78</v>
      </c>
    </row>
    <row r="22" spans="1:35" ht="18.75">
      <c r="A22" s="65" t="s">
        <v>89</v>
      </c>
      <c r="B22" s="96" t="str">
        <f>"150"</f>
        <v>150</v>
      </c>
      <c r="C22" s="96" t="str">
        <f>"180"</f>
        <v>180</v>
      </c>
      <c r="D22" s="135">
        <v>7.11</v>
      </c>
      <c r="E22" s="135">
        <v>8.53</v>
      </c>
      <c r="F22" s="135">
        <v>1.86</v>
      </c>
      <c r="G22" s="135">
        <v>2.23</v>
      </c>
      <c r="H22" s="135">
        <v>28.61</v>
      </c>
      <c r="I22" s="135">
        <v>34.33</v>
      </c>
      <c r="J22" s="135">
        <v>162.3</v>
      </c>
      <c r="K22" s="135">
        <v>194.76</v>
      </c>
      <c r="L22" s="135">
        <v>3.64</v>
      </c>
      <c r="M22" s="135">
        <v>6.06</v>
      </c>
      <c r="N22" s="135">
        <v>8.23</v>
      </c>
      <c r="O22" s="135">
        <v>9.88</v>
      </c>
      <c r="P22" s="104">
        <v>75.42</v>
      </c>
      <c r="Q22" s="104">
        <v>90.5</v>
      </c>
      <c r="R22" s="104">
        <v>2.5</v>
      </c>
      <c r="S22" s="104">
        <v>3</v>
      </c>
      <c r="T22" s="104">
        <v>113.25</v>
      </c>
      <c r="U22" s="104">
        <v>135.9</v>
      </c>
      <c r="V22" s="104">
        <v>0</v>
      </c>
      <c r="W22" s="104">
        <v>0</v>
      </c>
      <c r="X22" s="104">
        <v>0.33</v>
      </c>
      <c r="Y22" s="104">
        <v>0.4</v>
      </c>
      <c r="Z22" s="104">
        <v>0.12</v>
      </c>
      <c r="AA22" s="104">
        <v>0.14</v>
      </c>
      <c r="AB22" s="104">
        <v>0</v>
      </c>
      <c r="AC22" s="104">
        <v>0</v>
      </c>
      <c r="AD22" s="99"/>
      <c r="AE22" s="99"/>
      <c r="AF22" s="99"/>
      <c r="AG22" s="99"/>
      <c r="AH22" s="98">
        <v>302</v>
      </c>
      <c r="AI22" s="76" t="s">
        <v>78</v>
      </c>
    </row>
    <row r="23" spans="1:35" ht="27" customHeight="1">
      <c r="A23" s="65" t="s">
        <v>82</v>
      </c>
      <c r="B23" s="96" t="str">
        <f>"200"</f>
        <v>200</v>
      </c>
      <c r="C23" s="96" t="str">
        <f>"200"</f>
        <v>200</v>
      </c>
      <c r="D23" s="135">
        <v>0.45</v>
      </c>
      <c r="E23" s="135">
        <v>0.45</v>
      </c>
      <c r="F23" s="135">
        <v>0.1</v>
      </c>
      <c r="G23" s="135">
        <v>0.1</v>
      </c>
      <c r="H23" s="135">
        <v>33.99</v>
      </c>
      <c r="I23" s="135">
        <v>33.99</v>
      </c>
      <c r="J23" s="135">
        <v>141.2</v>
      </c>
      <c r="K23" s="135">
        <v>141.2</v>
      </c>
      <c r="L23" s="135">
        <v>9.62</v>
      </c>
      <c r="M23" s="135">
        <v>9.62</v>
      </c>
      <c r="N23" s="136">
        <v>23</v>
      </c>
      <c r="O23" s="136">
        <v>23</v>
      </c>
      <c r="P23" s="135">
        <v>7.63</v>
      </c>
      <c r="Q23" s="135">
        <v>7.63</v>
      </c>
      <c r="R23" s="135">
        <v>0.24</v>
      </c>
      <c r="S23" s="135">
        <v>0.24</v>
      </c>
      <c r="T23" s="135">
        <v>0</v>
      </c>
      <c r="U23" s="135">
        <v>0</v>
      </c>
      <c r="V23" s="135">
        <v>0</v>
      </c>
      <c r="W23" s="135">
        <v>0</v>
      </c>
      <c r="X23" s="135">
        <v>0.1</v>
      </c>
      <c r="Y23" s="135">
        <v>0.1</v>
      </c>
      <c r="Z23" s="136">
        <v>0.02</v>
      </c>
      <c r="AA23" s="136">
        <v>0.02</v>
      </c>
      <c r="AB23" s="136">
        <v>12</v>
      </c>
      <c r="AC23" s="136">
        <v>12</v>
      </c>
      <c r="AD23" s="104"/>
      <c r="AE23" s="99"/>
      <c r="AF23" s="99"/>
      <c r="AG23" s="99"/>
      <c r="AH23" s="99">
        <v>346</v>
      </c>
      <c r="AI23" s="76" t="s">
        <v>78</v>
      </c>
    </row>
    <row r="24" spans="1:35" ht="18.75">
      <c r="A24" s="65" t="s">
        <v>8</v>
      </c>
      <c r="B24" s="96">
        <v>40</v>
      </c>
      <c r="C24" s="96">
        <v>65</v>
      </c>
      <c r="D24" s="135">
        <v>2.75</v>
      </c>
      <c r="E24" s="135">
        <v>3.43</v>
      </c>
      <c r="F24" s="135">
        <v>0.49</v>
      </c>
      <c r="G24" s="135">
        <v>0.62</v>
      </c>
      <c r="H24" s="135">
        <v>13.89</v>
      </c>
      <c r="I24" s="135">
        <v>17.37</v>
      </c>
      <c r="J24" s="135">
        <v>69.39</v>
      </c>
      <c r="K24" s="135">
        <v>86.73</v>
      </c>
      <c r="L24" s="135">
        <v>2</v>
      </c>
      <c r="M24" s="135">
        <v>3.12</v>
      </c>
      <c r="N24" s="136">
        <v>21.84</v>
      </c>
      <c r="O24" s="136">
        <v>27.3</v>
      </c>
      <c r="P24" s="135">
        <v>29.33</v>
      </c>
      <c r="Q24" s="135">
        <v>36.66</v>
      </c>
      <c r="R24" s="135">
        <v>98.75</v>
      </c>
      <c r="S24" s="135">
        <v>123.24</v>
      </c>
      <c r="T24" s="135">
        <v>2.43</v>
      </c>
      <c r="U24" s="135">
        <v>3.04</v>
      </c>
      <c r="V24" s="135">
        <v>2.43</v>
      </c>
      <c r="W24" s="135">
        <v>3.04</v>
      </c>
      <c r="X24" s="135">
        <v>0</v>
      </c>
      <c r="Y24" s="135">
        <v>0</v>
      </c>
      <c r="Z24" s="136">
        <v>3.12</v>
      </c>
      <c r="AA24" s="136">
        <v>3.9</v>
      </c>
      <c r="AB24" s="136">
        <v>0.62</v>
      </c>
      <c r="AC24" s="136">
        <v>0.78</v>
      </c>
      <c r="AD24" s="104"/>
      <c r="AE24" s="99"/>
      <c r="AF24" s="99"/>
      <c r="AG24" s="99"/>
      <c r="AH24" s="99"/>
      <c r="AI24" s="75"/>
    </row>
    <row r="25" spans="1:35" ht="18.75">
      <c r="A25" s="65" t="s">
        <v>4</v>
      </c>
      <c r="B25" s="96">
        <v>40</v>
      </c>
      <c r="C25" s="96">
        <v>50</v>
      </c>
      <c r="D25" s="135">
        <v>2.37</v>
      </c>
      <c r="E25" s="135">
        <v>3</v>
      </c>
      <c r="F25" s="135">
        <v>1</v>
      </c>
      <c r="G25" s="135">
        <v>1.2</v>
      </c>
      <c r="H25" s="135">
        <v>14.49</v>
      </c>
      <c r="I25" s="135">
        <v>20.56</v>
      </c>
      <c r="J25" s="135">
        <v>71.67</v>
      </c>
      <c r="K25" s="135">
        <v>104.68</v>
      </c>
      <c r="L25" s="135">
        <v>1.8</v>
      </c>
      <c r="M25" s="135">
        <v>3</v>
      </c>
      <c r="N25" s="136">
        <v>6.9</v>
      </c>
      <c r="O25" s="136">
        <v>11.5</v>
      </c>
      <c r="P25" s="104">
        <v>9.9</v>
      </c>
      <c r="Q25" s="104">
        <v>16.5</v>
      </c>
      <c r="R25" s="104">
        <v>26.1</v>
      </c>
      <c r="S25" s="104">
        <v>43.5</v>
      </c>
      <c r="T25" s="104">
        <v>0.6</v>
      </c>
      <c r="U25" s="104">
        <v>1</v>
      </c>
      <c r="V25" s="104">
        <v>0.6</v>
      </c>
      <c r="W25" s="104">
        <v>1</v>
      </c>
      <c r="X25" s="104">
        <v>0</v>
      </c>
      <c r="Y25" s="104">
        <v>0</v>
      </c>
      <c r="Z25" s="104">
        <v>0.39</v>
      </c>
      <c r="AA25" s="104">
        <v>0.65</v>
      </c>
      <c r="AB25" s="104">
        <v>0</v>
      </c>
      <c r="AC25" s="104">
        <v>0</v>
      </c>
      <c r="AD25" s="104"/>
      <c r="AE25" s="99"/>
      <c r="AF25" s="99"/>
      <c r="AG25" s="99"/>
      <c r="AH25" s="99"/>
      <c r="AI25" s="75"/>
    </row>
    <row r="26" spans="1:35" ht="18.75">
      <c r="A26" s="73" t="s">
        <v>6</v>
      </c>
      <c r="B26" s="96"/>
      <c r="C26" s="96"/>
      <c r="D26" s="140">
        <f aca="true" t="shared" si="2" ref="D26:AC26">SUM(D19:D25)</f>
        <v>21.32</v>
      </c>
      <c r="E26" s="140">
        <f t="shared" si="2"/>
        <v>26.04</v>
      </c>
      <c r="F26" s="140">
        <f t="shared" si="2"/>
        <v>16.16</v>
      </c>
      <c r="G26" s="140">
        <f t="shared" si="2"/>
        <v>19.43</v>
      </c>
      <c r="H26" s="140">
        <f t="shared" si="2"/>
        <v>111.44999999999999</v>
      </c>
      <c r="I26" s="140">
        <f t="shared" si="2"/>
        <v>130.9</v>
      </c>
      <c r="J26" s="140">
        <f t="shared" si="2"/>
        <v>676.1899999999999</v>
      </c>
      <c r="K26" s="140">
        <f t="shared" si="2"/>
        <v>807.06</v>
      </c>
      <c r="L26" s="140">
        <f t="shared" si="2"/>
        <v>35.07</v>
      </c>
      <c r="M26" s="140">
        <f t="shared" si="2"/>
        <v>34.239999999999995</v>
      </c>
      <c r="N26" s="109">
        <f t="shared" si="2"/>
        <v>165.41000000000003</v>
      </c>
      <c r="O26" s="109">
        <f t="shared" si="2"/>
        <v>192.12</v>
      </c>
      <c r="P26" s="109">
        <f t="shared" si="2"/>
        <v>163.77</v>
      </c>
      <c r="Q26" s="109">
        <f t="shared" si="2"/>
        <v>200.89</v>
      </c>
      <c r="R26" s="109">
        <f t="shared" si="2"/>
        <v>129.28</v>
      </c>
      <c r="S26" s="109">
        <f t="shared" si="2"/>
        <v>172.01</v>
      </c>
      <c r="T26" s="109">
        <f t="shared" si="2"/>
        <v>212.18</v>
      </c>
      <c r="U26" s="109">
        <f t="shared" si="2"/>
        <v>252.84</v>
      </c>
      <c r="V26" s="109">
        <f t="shared" si="2"/>
        <v>31.630000000000003</v>
      </c>
      <c r="W26" s="109">
        <f t="shared" si="2"/>
        <v>39.79</v>
      </c>
      <c r="X26" s="109">
        <f t="shared" si="2"/>
        <v>10.129999999999999</v>
      </c>
      <c r="Y26" s="109">
        <f t="shared" si="2"/>
        <v>10.780000000000001</v>
      </c>
      <c r="Z26" s="109">
        <f t="shared" si="2"/>
        <v>3.7800000000000002</v>
      </c>
      <c r="AA26" s="109">
        <f t="shared" si="2"/>
        <v>4.87</v>
      </c>
      <c r="AB26" s="109">
        <f t="shared" si="2"/>
        <v>23.88</v>
      </c>
      <c r="AC26" s="109">
        <f t="shared" si="2"/>
        <v>26.700000000000003</v>
      </c>
      <c r="AD26" s="104"/>
      <c r="AE26" s="99"/>
      <c r="AF26" s="99"/>
      <c r="AG26" s="99"/>
      <c r="AH26" s="99"/>
      <c r="AI26" s="75"/>
    </row>
    <row r="27" spans="1:35" ht="18.75">
      <c r="A27" s="70" t="s">
        <v>15</v>
      </c>
      <c r="B27" s="96"/>
      <c r="C27" s="98"/>
      <c r="D27" s="135"/>
      <c r="E27" s="135"/>
      <c r="F27" s="135"/>
      <c r="G27" s="135"/>
      <c r="H27" s="135"/>
      <c r="I27" s="135"/>
      <c r="J27" s="135"/>
      <c r="K27" s="135"/>
      <c r="L27" s="135">
        <v>3.5</v>
      </c>
      <c r="M27" s="135">
        <v>4.25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99"/>
      <c r="AF27" s="99"/>
      <c r="AG27" s="99"/>
      <c r="AH27" s="99"/>
      <c r="AI27" s="75"/>
    </row>
    <row r="28" spans="1:35" ht="30" customHeight="1">
      <c r="A28" s="65" t="s">
        <v>148</v>
      </c>
      <c r="B28" s="96">
        <v>80</v>
      </c>
      <c r="C28" s="96">
        <v>80</v>
      </c>
      <c r="D28" s="135">
        <v>9.22</v>
      </c>
      <c r="E28" s="135">
        <v>9.22</v>
      </c>
      <c r="F28" s="135">
        <v>5.48</v>
      </c>
      <c r="G28" s="135">
        <v>5.48</v>
      </c>
      <c r="H28" s="135">
        <v>29.18</v>
      </c>
      <c r="I28" s="135">
        <v>29.18</v>
      </c>
      <c r="J28" s="135">
        <v>202</v>
      </c>
      <c r="K28" s="135">
        <v>202</v>
      </c>
      <c r="L28" s="135">
        <v>3.5</v>
      </c>
      <c r="M28" s="135">
        <v>4.5</v>
      </c>
      <c r="N28" s="136">
        <v>50.4</v>
      </c>
      <c r="O28" s="136">
        <v>50.4</v>
      </c>
      <c r="P28" s="136">
        <v>20.2</v>
      </c>
      <c r="Q28" s="136">
        <v>20.2</v>
      </c>
      <c r="R28" s="136">
        <v>0.86</v>
      </c>
      <c r="S28" s="136">
        <v>0.86</v>
      </c>
      <c r="T28" s="136">
        <v>88.6</v>
      </c>
      <c r="U28" s="136">
        <v>88.6</v>
      </c>
      <c r="V28" s="136">
        <v>92</v>
      </c>
      <c r="W28" s="136">
        <v>92</v>
      </c>
      <c r="X28" s="136">
        <v>0.92</v>
      </c>
      <c r="Y28" s="136">
        <v>0.92</v>
      </c>
      <c r="Z28" s="136">
        <v>0.08</v>
      </c>
      <c r="AA28" s="136">
        <v>0.08</v>
      </c>
      <c r="AB28" s="136">
        <v>0.04</v>
      </c>
      <c r="AC28" s="136">
        <v>0.04</v>
      </c>
      <c r="AD28" s="104"/>
      <c r="AE28" s="99"/>
      <c r="AF28" s="99"/>
      <c r="AG28" s="99"/>
      <c r="AH28" s="99">
        <v>406</v>
      </c>
      <c r="AI28" s="76" t="s">
        <v>78</v>
      </c>
    </row>
    <row r="29" spans="1:35" ht="18.75">
      <c r="A29" s="65" t="s">
        <v>10</v>
      </c>
      <c r="B29" s="96">
        <v>100</v>
      </c>
      <c r="C29" s="96">
        <v>100</v>
      </c>
      <c r="D29" s="135">
        <v>0.4</v>
      </c>
      <c r="E29" s="135">
        <v>0.4</v>
      </c>
      <c r="F29" s="135">
        <v>0.3</v>
      </c>
      <c r="G29" s="135">
        <v>0.3</v>
      </c>
      <c r="H29" s="135">
        <v>10.3</v>
      </c>
      <c r="I29" s="135">
        <v>10.3</v>
      </c>
      <c r="J29" s="135">
        <v>47</v>
      </c>
      <c r="K29" s="135">
        <v>47</v>
      </c>
      <c r="L29" s="135">
        <v>10</v>
      </c>
      <c r="M29" s="135">
        <v>20</v>
      </c>
      <c r="N29" s="136">
        <v>19</v>
      </c>
      <c r="O29" s="136">
        <v>19</v>
      </c>
      <c r="P29" s="136">
        <v>12</v>
      </c>
      <c r="Q29" s="136">
        <v>12</v>
      </c>
      <c r="R29" s="136">
        <v>2.3</v>
      </c>
      <c r="S29" s="136">
        <v>2.3</v>
      </c>
      <c r="T29" s="136">
        <v>16</v>
      </c>
      <c r="U29" s="136">
        <v>16</v>
      </c>
      <c r="V29" s="136">
        <v>0</v>
      </c>
      <c r="W29" s="136">
        <v>0</v>
      </c>
      <c r="X29" s="136">
        <v>0.4</v>
      </c>
      <c r="Y29" s="136">
        <v>0.4</v>
      </c>
      <c r="Z29" s="136">
        <v>0.02</v>
      </c>
      <c r="AA29" s="136">
        <v>0.02</v>
      </c>
      <c r="AB29" s="136">
        <v>5</v>
      </c>
      <c r="AC29" s="136">
        <v>5</v>
      </c>
      <c r="AD29" s="104"/>
      <c r="AE29" s="99"/>
      <c r="AF29" s="99"/>
      <c r="AG29" s="99"/>
      <c r="AH29" s="99"/>
      <c r="AI29" s="76"/>
    </row>
    <row r="30" spans="1:35" ht="16.5" customHeight="1">
      <c r="A30" s="65" t="s">
        <v>83</v>
      </c>
      <c r="B30" s="96" t="str">
        <f>"200"</f>
        <v>200</v>
      </c>
      <c r="C30" s="96" t="str">
        <f>"200"</f>
        <v>200</v>
      </c>
      <c r="D30" s="135">
        <v>1</v>
      </c>
      <c r="E30" s="135">
        <v>1</v>
      </c>
      <c r="F30" s="135">
        <v>0.2</v>
      </c>
      <c r="G30" s="135">
        <v>0.2</v>
      </c>
      <c r="H30" s="135">
        <v>20.2</v>
      </c>
      <c r="I30" s="135">
        <v>20.2</v>
      </c>
      <c r="J30" s="135">
        <v>85.68</v>
      </c>
      <c r="K30" s="135">
        <v>85.68</v>
      </c>
      <c r="L30" s="135">
        <v>10</v>
      </c>
      <c r="M30" s="135">
        <v>10</v>
      </c>
      <c r="N30" s="136">
        <v>40</v>
      </c>
      <c r="O30" s="136">
        <v>40</v>
      </c>
      <c r="P30" s="136">
        <v>20</v>
      </c>
      <c r="Q30" s="136">
        <v>20</v>
      </c>
      <c r="R30" s="136">
        <v>0.4</v>
      </c>
      <c r="S30" s="136">
        <v>0.4</v>
      </c>
      <c r="T30" s="136">
        <v>36</v>
      </c>
      <c r="U30" s="136">
        <v>36</v>
      </c>
      <c r="V30" s="136">
        <v>0</v>
      </c>
      <c r="W30" s="136">
        <v>0</v>
      </c>
      <c r="X30" s="136">
        <v>1.6</v>
      </c>
      <c r="Y30" s="136">
        <v>1.6</v>
      </c>
      <c r="Z30" s="136">
        <v>0.04</v>
      </c>
      <c r="AA30" s="136">
        <v>0.04</v>
      </c>
      <c r="AB30" s="136">
        <v>8</v>
      </c>
      <c r="AC30" s="136">
        <v>8</v>
      </c>
      <c r="AD30" s="104"/>
      <c r="AE30" s="99"/>
      <c r="AF30" s="99"/>
      <c r="AG30" s="99"/>
      <c r="AH30" s="99">
        <v>389</v>
      </c>
      <c r="AI30" s="76" t="s">
        <v>78</v>
      </c>
    </row>
    <row r="31" spans="1:35" ht="15">
      <c r="A31" s="68" t="s">
        <v>6</v>
      </c>
      <c r="B31" s="96"/>
      <c r="C31" s="98"/>
      <c r="D31" s="109">
        <f aca="true" t="shared" si="3" ref="D31:K31">SUM(D28:D30)</f>
        <v>10.620000000000001</v>
      </c>
      <c r="E31" s="109">
        <f t="shared" si="3"/>
        <v>10.620000000000001</v>
      </c>
      <c r="F31" s="109">
        <f t="shared" si="3"/>
        <v>5.98</v>
      </c>
      <c r="G31" s="109">
        <f t="shared" si="3"/>
        <v>5.98</v>
      </c>
      <c r="H31" s="109">
        <f t="shared" si="3"/>
        <v>59.68000000000001</v>
      </c>
      <c r="I31" s="109">
        <f t="shared" si="3"/>
        <v>59.68000000000001</v>
      </c>
      <c r="J31" s="109">
        <f t="shared" si="3"/>
        <v>334.68</v>
      </c>
      <c r="K31" s="109">
        <f t="shared" si="3"/>
        <v>334.68</v>
      </c>
      <c r="L31" s="109"/>
      <c r="M31" s="109"/>
      <c r="N31" s="109">
        <f aca="true" t="shared" si="4" ref="N31:AC31">SUM(N28:N30)</f>
        <v>109.4</v>
      </c>
      <c r="O31" s="109">
        <f t="shared" si="4"/>
        <v>109.4</v>
      </c>
      <c r="P31" s="109">
        <f t="shared" si="4"/>
        <v>52.2</v>
      </c>
      <c r="Q31" s="109">
        <f t="shared" si="4"/>
        <v>52.2</v>
      </c>
      <c r="R31" s="109">
        <f t="shared" si="4"/>
        <v>3.5599999999999996</v>
      </c>
      <c r="S31" s="109">
        <f t="shared" si="4"/>
        <v>3.5599999999999996</v>
      </c>
      <c r="T31" s="109">
        <f t="shared" si="4"/>
        <v>140.6</v>
      </c>
      <c r="U31" s="109">
        <f t="shared" si="4"/>
        <v>140.6</v>
      </c>
      <c r="V31" s="109">
        <f t="shared" si="4"/>
        <v>92</v>
      </c>
      <c r="W31" s="109">
        <f t="shared" si="4"/>
        <v>92</v>
      </c>
      <c r="X31" s="109">
        <f t="shared" si="4"/>
        <v>2.92</v>
      </c>
      <c r="Y31" s="109">
        <f t="shared" si="4"/>
        <v>2.92</v>
      </c>
      <c r="Z31" s="109">
        <f t="shared" si="4"/>
        <v>0.14</v>
      </c>
      <c r="AA31" s="109">
        <f t="shared" si="4"/>
        <v>0.14</v>
      </c>
      <c r="AB31" s="109">
        <f t="shared" si="4"/>
        <v>13.04</v>
      </c>
      <c r="AC31" s="109">
        <f t="shared" si="4"/>
        <v>13.04</v>
      </c>
      <c r="AD31" s="104"/>
      <c r="AE31" s="99"/>
      <c r="AF31" s="99"/>
      <c r="AG31" s="99"/>
      <c r="AH31" s="99"/>
      <c r="AI31" s="75"/>
    </row>
    <row r="32" spans="1:35" s="35" customFormat="1" ht="14.25">
      <c r="A32" s="68" t="s">
        <v>7</v>
      </c>
      <c r="B32" s="154"/>
      <c r="C32" s="155"/>
      <c r="D32" s="140">
        <f aca="true" t="shared" si="5" ref="D32:K32">D31+D26+D17</f>
        <v>51.132000000000005</v>
      </c>
      <c r="E32" s="140">
        <f t="shared" si="5"/>
        <v>62.36999999999999</v>
      </c>
      <c r="F32" s="140">
        <f t="shared" si="5"/>
        <v>45.54</v>
      </c>
      <c r="G32" s="140">
        <f t="shared" si="5"/>
        <v>58.989999999999995</v>
      </c>
      <c r="H32" s="140">
        <f t="shared" si="5"/>
        <v>240.60399999999998</v>
      </c>
      <c r="I32" s="140">
        <f t="shared" si="5"/>
        <v>274.58000000000004</v>
      </c>
      <c r="J32" s="140">
        <f t="shared" si="5"/>
        <v>1575.5062</v>
      </c>
      <c r="K32" s="140">
        <f t="shared" si="5"/>
        <v>1870.56</v>
      </c>
      <c r="L32" s="109"/>
      <c r="M32" s="109"/>
      <c r="N32" s="109">
        <f aca="true" t="shared" si="6" ref="N32:AC32">N31+N26+N17</f>
        <v>483.00200000000007</v>
      </c>
      <c r="O32" s="109">
        <f t="shared" si="6"/>
        <v>545.95</v>
      </c>
      <c r="P32" s="109">
        <f t="shared" si="6"/>
        <v>271.57000000000005</v>
      </c>
      <c r="Q32" s="109">
        <f t="shared" si="6"/>
        <v>329.5</v>
      </c>
      <c r="R32" s="109">
        <f t="shared" si="6"/>
        <v>136.74</v>
      </c>
      <c r="S32" s="109">
        <f t="shared" si="6"/>
        <v>178.95</v>
      </c>
      <c r="T32" s="109">
        <f t="shared" si="6"/>
        <v>668.28</v>
      </c>
      <c r="U32" s="109">
        <f t="shared" si="6"/>
        <v>716.25</v>
      </c>
      <c r="V32" s="109">
        <f t="shared" si="6"/>
        <v>178.63</v>
      </c>
      <c r="W32" s="109">
        <f t="shared" si="6"/>
        <v>191.79</v>
      </c>
      <c r="X32" s="109">
        <f t="shared" si="6"/>
        <v>14.549999999999999</v>
      </c>
      <c r="Y32" s="109">
        <f t="shared" si="6"/>
        <v>15.39</v>
      </c>
      <c r="Z32" s="109">
        <f t="shared" si="6"/>
        <v>6.5412</v>
      </c>
      <c r="AA32" s="109">
        <f t="shared" si="6"/>
        <v>6.68</v>
      </c>
      <c r="AB32" s="109">
        <f t="shared" si="6"/>
        <v>37.620000000000005</v>
      </c>
      <c r="AC32" s="109">
        <f t="shared" si="6"/>
        <v>41.190000000000005</v>
      </c>
      <c r="AD32" s="109"/>
      <c r="AE32" s="119"/>
      <c r="AF32" s="119"/>
      <c r="AG32" s="119"/>
      <c r="AH32" s="119"/>
      <c r="AI32" s="77"/>
    </row>
    <row r="33" spans="1:35" ht="12.75">
      <c r="A33" s="75"/>
      <c r="B33" s="52"/>
      <c r="C33" s="52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40"/>
      <c r="AF33" s="40"/>
      <c r="AG33" s="40"/>
      <c r="AH33" s="40"/>
      <c r="AI33" s="75"/>
    </row>
    <row r="36" spans="1:35" ht="12.75" customHeight="1" hidden="1">
      <c r="A36" s="169" t="s">
        <v>0</v>
      </c>
      <c r="B36" s="170" t="s">
        <v>2</v>
      </c>
      <c r="C36" s="171"/>
      <c r="D36" s="174" t="s">
        <v>1</v>
      </c>
      <c r="E36" s="175"/>
      <c r="F36" s="174" t="s">
        <v>3</v>
      </c>
      <c r="G36" s="175"/>
      <c r="H36" s="169" t="s">
        <v>19</v>
      </c>
      <c r="I36" s="169"/>
      <c r="J36" s="180" t="s">
        <v>60</v>
      </c>
      <c r="K36" s="180"/>
      <c r="L36" s="181" t="s">
        <v>21</v>
      </c>
      <c r="M36" s="182"/>
      <c r="N36" s="185" t="s">
        <v>25</v>
      </c>
      <c r="O36" s="185"/>
      <c r="P36" s="185"/>
      <c r="Q36" s="185"/>
      <c r="R36" s="185"/>
      <c r="S36" s="185"/>
      <c r="T36" s="185"/>
      <c r="U36" s="185"/>
      <c r="V36" s="163" t="s">
        <v>61</v>
      </c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40"/>
      <c r="AI36" s="40"/>
    </row>
    <row r="37" spans="1:35" ht="12.75" customHeight="1" hidden="1">
      <c r="A37" s="169"/>
      <c r="B37" s="172"/>
      <c r="C37" s="173"/>
      <c r="D37" s="176"/>
      <c r="E37" s="177"/>
      <c r="F37" s="178"/>
      <c r="G37" s="179"/>
      <c r="H37" s="169"/>
      <c r="I37" s="169"/>
      <c r="J37" s="180"/>
      <c r="K37" s="180"/>
      <c r="L37" s="183"/>
      <c r="M37" s="184"/>
      <c r="N37" s="163" t="s">
        <v>62</v>
      </c>
      <c r="O37" s="163"/>
      <c r="P37" s="163" t="s">
        <v>30</v>
      </c>
      <c r="Q37" s="163"/>
      <c r="R37" s="163" t="s">
        <v>29</v>
      </c>
      <c r="S37" s="163"/>
      <c r="T37" s="163" t="s">
        <v>63</v>
      </c>
      <c r="U37" s="163"/>
      <c r="V37" s="158" t="s">
        <v>64</v>
      </c>
      <c r="W37" s="158"/>
      <c r="X37" s="164" t="s">
        <v>65</v>
      </c>
      <c r="Y37" s="165"/>
      <c r="Z37" s="164" t="s">
        <v>66</v>
      </c>
      <c r="AA37" s="165"/>
      <c r="AB37" s="164" t="s">
        <v>67</v>
      </c>
      <c r="AC37" s="165"/>
      <c r="AD37" s="158" t="s">
        <v>68</v>
      </c>
      <c r="AE37" s="158"/>
      <c r="AF37" s="158" t="s">
        <v>69</v>
      </c>
      <c r="AG37" s="158"/>
      <c r="AH37" s="40" t="s">
        <v>70</v>
      </c>
      <c r="AI37" s="40" t="s">
        <v>71</v>
      </c>
    </row>
    <row r="38" spans="2:35" ht="12.75" hidden="1">
      <c r="B38" s="26" t="s">
        <v>22</v>
      </c>
      <c r="C38" s="26" t="s">
        <v>23</v>
      </c>
      <c r="D38" s="22" t="s">
        <v>22</v>
      </c>
      <c r="E38" s="22" t="s">
        <v>23</v>
      </c>
      <c r="F38" s="22" t="s">
        <v>22</v>
      </c>
      <c r="G38" s="22" t="s">
        <v>23</v>
      </c>
      <c r="H38" s="22" t="s">
        <v>22</v>
      </c>
      <c r="I38" s="22" t="s">
        <v>23</v>
      </c>
      <c r="J38" s="22" t="s">
        <v>22</v>
      </c>
      <c r="K38" s="22" t="s">
        <v>23</v>
      </c>
      <c r="L38" s="22" t="s">
        <v>22</v>
      </c>
      <c r="M38" s="22" t="s">
        <v>23</v>
      </c>
      <c r="N38" s="22" t="s">
        <v>22</v>
      </c>
      <c r="O38" s="22" t="s">
        <v>23</v>
      </c>
      <c r="P38" s="22" t="s">
        <v>22</v>
      </c>
      <c r="Q38" s="22" t="s">
        <v>23</v>
      </c>
      <c r="R38" s="22" t="s">
        <v>22</v>
      </c>
      <c r="S38" s="22" t="s">
        <v>23</v>
      </c>
      <c r="T38" s="22" t="s">
        <v>22</v>
      </c>
      <c r="U38" s="22" t="s">
        <v>23</v>
      </c>
      <c r="V38" s="22" t="s">
        <v>22</v>
      </c>
      <c r="W38" s="22" t="s">
        <v>23</v>
      </c>
      <c r="X38" s="22" t="s">
        <v>22</v>
      </c>
      <c r="Y38" s="22" t="s">
        <v>23</v>
      </c>
      <c r="Z38" s="22" t="s">
        <v>22</v>
      </c>
      <c r="AA38" s="22" t="s">
        <v>23</v>
      </c>
      <c r="AB38" s="22" t="s">
        <v>22</v>
      </c>
      <c r="AC38" s="22" t="s">
        <v>23</v>
      </c>
      <c r="AD38" s="22" t="s">
        <v>22</v>
      </c>
      <c r="AE38" s="22" t="s">
        <v>23</v>
      </c>
      <c r="AF38" s="22" t="s">
        <v>22</v>
      </c>
      <c r="AG38" s="22" t="s">
        <v>23</v>
      </c>
      <c r="AH38" s="40"/>
      <c r="AI38" s="40"/>
    </row>
    <row r="39" ht="12.75" hidden="1"/>
  </sheetData>
  <sheetProtection/>
  <mergeCells count="39">
    <mergeCell ref="A8:A9"/>
    <mergeCell ref="B8:C9"/>
    <mergeCell ref="D8:E9"/>
    <mergeCell ref="F8:G9"/>
    <mergeCell ref="H8:I9"/>
    <mergeCell ref="J8:K9"/>
    <mergeCell ref="AB9:AC9"/>
    <mergeCell ref="N9:O9"/>
    <mergeCell ref="P9:Q9"/>
    <mergeCell ref="R9:S9"/>
    <mergeCell ref="T9:U9"/>
    <mergeCell ref="L8:M9"/>
    <mergeCell ref="L36:M37"/>
    <mergeCell ref="N36:U36"/>
    <mergeCell ref="V9:W9"/>
    <mergeCell ref="X9:Y9"/>
    <mergeCell ref="Z9:AA9"/>
    <mergeCell ref="X37:Y37"/>
    <mergeCell ref="Z37:AA37"/>
    <mergeCell ref="V37:W37"/>
    <mergeCell ref="AB37:AC37"/>
    <mergeCell ref="AD37:AE37"/>
    <mergeCell ref="N8:U8"/>
    <mergeCell ref="A36:A37"/>
    <mergeCell ref="B36:C37"/>
    <mergeCell ref="D36:E37"/>
    <mergeCell ref="F36:G37"/>
    <mergeCell ref="H36:I37"/>
    <mergeCell ref="J36:K37"/>
    <mergeCell ref="O7:R7"/>
    <mergeCell ref="AF37:AG37"/>
    <mergeCell ref="AD9:AE9"/>
    <mergeCell ref="AF9:AG9"/>
    <mergeCell ref="V8:AG8"/>
    <mergeCell ref="V36:AG36"/>
    <mergeCell ref="N37:O37"/>
    <mergeCell ref="P37:Q37"/>
    <mergeCell ref="R37:S37"/>
    <mergeCell ref="T37:U37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7"/>
  <sheetViews>
    <sheetView zoomScalePageLayoutView="0" workbookViewId="0" topLeftCell="A8">
      <selection activeCell="AR21" sqref="AR21"/>
    </sheetView>
  </sheetViews>
  <sheetFormatPr defaultColWidth="9.00390625" defaultRowHeight="12.75"/>
  <cols>
    <col min="1" max="1" width="32.375" style="0" customWidth="1"/>
    <col min="2" max="3" width="8.875" style="23" customWidth="1"/>
    <col min="12" max="13" width="0" style="0" hidden="1" customWidth="1"/>
    <col min="34" max="34" width="19.375" style="0" customWidth="1"/>
    <col min="35" max="35" width="25.37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2:81" s="2" customFormat="1" ht="15">
      <c r="B6" s="3"/>
      <c r="D6" s="3"/>
      <c r="E6" s="3"/>
      <c r="F6" s="3"/>
      <c r="G6" s="3"/>
      <c r="H6" s="3"/>
      <c r="J6" s="3"/>
      <c r="CC6" s="3"/>
    </row>
    <row r="7" spans="2:81" s="2" customFormat="1" ht="20.25">
      <c r="B7" s="3"/>
      <c r="D7" s="3"/>
      <c r="E7" s="3"/>
      <c r="F7" s="3"/>
      <c r="G7" s="3"/>
      <c r="H7" s="3"/>
      <c r="I7" s="190" t="s">
        <v>162</v>
      </c>
      <c r="J7" s="190"/>
      <c r="K7" s="190"/>
      <c r="CC7" s="3"/>
    </row>
    <row r="8" spans="1:81" s="2" customFormat="1" ht="15">
      <c r="A8" s="2" t="s">
        <v>45</v>
      </c>
      <c r="B8" s="3"/>
      <c r="D8" s="3"/>
      <c r="E8" s="3"/>
      <c r="F8" s="3"/>
      <c r="G8" s="3"/>
      <c r="H8" s="3"/>
      <c r="J8" s="3"/>
      <c r="CC8" s="3"/>
    </row>
    <row r="10" spans="1:35" ht="12.75" customHeight="1">
      <c r="A10" s="169" t="s">
        <v>0</v>
      </c>
      <c r="B10" s="170" t="s">
        <v>2</v>
      </c>
      <c r="C10" s="171"/>
      <c r="D10" s="174" t="s">
        <v>1</v>
      </c>
      <c r="E10" s="175"/>
      <c r="F10" s="174" t="s">
        <v>3</v>
      </c>
      <c r="G10" s="175"/>
      <c r="H10" s="169" t="s">
        <v>19</v>
      </c>
      <c r="I10" s="169"/>
      <c r="J10" s="180" t="s">
        <v>60</v>
      </c>
      <c r="K10" s="180"/>
      <c r="L10" s="181" t="s">
        <v>21</v>
      </c>
      <c r="M10" s="182"/>
      <c r="N10" s="166" t="s">
        <v>61</v>
      </c>
      <c r="O10" s="167"/>
      <c r="P10" s="167"/>
      <c r="Q10" s="167"/>
      <c r="R10" s="167"/>
      <c r="S10" s="167"/>
      <c r="T10" s="167"/>
      <c r="U10" s="168"/>
      <c r="V10" s="160" t="s">
        <v>25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2"/>
      <c r="AH10" s="40"/>
      <c r="AI10" s="40"/>
    </row>
    <row r="11" spans="1:35" ht="12.75" customHeight="1">
      <c r="A11" s="169"/>
      <c r="B11" s="172"/>
      <c r="C11" s="173"/>
      <c r="D11" s="176"/>
      <c r="E11" s="177"/>
      <c r="F11" s="178"/>
      <c r="G11" s="179"/>
      <c r="H11" s="169"/>
      <c r="I11" s="169"/>
      <c r="J11" s="180"/>
      <c r="K11" s="180"/>
      <c r="L11" s="183"/>
      <c r="M11" s="184"/>
      <c r="N11" s="160" t="s">
        <v>72</v>
      </c>
      <c r="O11" s="162"/>
      <c r="P11" s="160" t="s">
        <v>66</v>
      </c>
      <c r="Q11" s="162"/>
      <c r="R11" s="160" t="s">
        <v>67</v>
      </c>
      <c r="S11" s="162"/>
      <c r="T11" s="160" t="s">
        <v>65</v>
      </c>
      <c r="U11" s="162"/>
      <c r="V11" s="163" t="s">
        <v>29</v>
      </c>
      <c r="W11" s="163"/>
      <c r="X11" s="163" t="s">
        <v>73</v>
      </c>
      <c r="Y11" s="163"/>
      <c r="Z11" s="163" t="s">
        <v>62</v>
      </c>
      <c r="AA11" s="163"/>
      <c r="AB11" s="163" t="s">
        <v>30</v>
      </c>
      <c r="AC11" s="163"/>
      <c r="AD11" s="185" t="s">
        <v>68</v>
      </c>
      <c r="AE11" s="185"/>
      <c r="AF11" s="185" t="s">
        <v>69</v>
      </c>
      <c r="AG11" s="185"/>
      <c r="AH11" s="43" t="s">
        <v>70</v>
      </c>
      <c r="AI11" s="43" t="s">
        <v>71</v>
      </c>
    </row>
    <row r="12" spans="1:35" ht="12.75">
      <c r="A12" s="40"/>
      <c r="B12" s="26" t="s">
        <v>22</v>
      </c>
      <c r="C12" s="26" t="s">
        <v>23</v>
      </c>
      <c r="D12" s="100" t="s">
        <v>22</v>
      </c>
      <c r="E12" s="100" t="s">
        <v>23</v>
      </c>
      <c r="F12" s="100" t="s">
        <v>22</v>
      </c>
      <c r="G12" s="100" t="s">
        <v>23</v>
      </c>
      <c r="H12" s="100" t="s">
        <v>22</v>
      </c>
      <c r="I12" s="100" t="s">
        <v>23</v>
      </c>
      <c r="J12" s="100" t="s">
        <v>22</v>
      </c>
      <c r="K12" s="100" t="s">
        <v>23</v>
      </c>
      <c r="L12" s="100" t="s">
        <v>22</v>
      </c>
      <c r="M12" s="100" t="s">
        <v>23</v>
      </c>
      <c r="N12" s="100" t="s">
        <v>22</v>
      </c>
      <c r="O12" s="100" t="s">
        <v>23</v>
      </c>
      <c r="P12" s="100" t="s">
        <v>22</v>
      </c>
      <c r="Q12" s="100" t="s">
        <v>23</v>
      </c>
      <c r="R12" s="100" t="s">
        <v>22</v>
      </c>
      <c r="S12" s="100" t="s">
        <v>23</v>
      </c>
      <c r="T12" s="100" t="s">
        <v>22</v>
      </c>
      <c r="U12" s="100" t="s">
        <v>23</v>
      </c>
      <c r="V12" s="100" t="s">
        <v>22</v>
      </c>
      <c r="W12" s="100" t="s">
        <v>23</v>
      </c>
      <c r="X12" s="100" t="s">
        <v>22</v>
      </c>
      <c r="Y12" s="100" t="s">
        <v>23</v>
      </c>
      <c r="Z12" s="100" t="s">
        <v>22</v>
      </c>
      <c r="AA12" s="100" t="s">
        <v>23</v>
      </c>
      <c r="AB12" s="100" t="s">
        <v>22</v>
      </c>
      <c r="AC12" s="100" t="s">
        <v>23</v>
      </c>
      <c r="AD12" s="100" t="s">
        <v>22</v>
      </c>
      <c r="AE12" s="100" t="s">
        <v>23</v>
      </c>
      <c r="AF12" s="100" t="s">
        <v>22</v>
      </c>
      <c r="AG12" s="100" t="s">
        <v>23</v>
      </c>
      <c r="AH12" s="49"/>
      <c r="AI12" s="49"/>
    </row>
    <row r="13" spans="1:35" ht="18.75">
      <c r="A13" s="50" t="s">
        <v>17</v>
      </c>
      <c r="B13" s="26"/>
      <c r="C13" s="26"/>
      <c r="D13" s="100"/>
      <c r="E13" s="100"/>
      <c r="F13" s="100"/>
      <c r="G13" s="100"/>
      <c r="H13" s="100"/>
      <c r="I13" s="100"/>
      <c r="J13" s="101"/>
      <c r="K13" s="101"/>
      <c r="L13" s="100"/>
      <c r="M13" s="100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0"/>
      <c r="AI13" s="40"/>
    </row>
    <row r="14" spans="1:35" ht="33" customHeight="1">
      <c r="A14" s="71" t="s">
        <v>147</v>
      </c>
      <c r="B14" s="92">
        <v>150</v>
      </c>
      <c r="C14" s="92">
        <v>200</v>
      </c>
      <c r="D14" s="102">
        <v>26.5</v>
      </c>
      <c r="E14" s="102">
        <v>35.33</v>
      </c>
      <c r="F14" s="102">
        <v>14.7</v>
      </c>
      <c r="G14" s="102">
        <v>19.6</v>
      </c>
      <c r="H14" s="102">
        <v>42.3</v>
      </c>
      <c r="I14" s="102">
        <v>56.4</v>
      </c>
      <c r="J14" s="102">
        <v>407.8</v>
      </c>
      <c r="K14" s="102">
        <v>543.73</v>
      </c>
      <c r="L14" s="102">
        <v>22.26</v>
      </c>
      <c r="M14" s="102">
        <v>22.26</v>
      </c>
      <c r="N14" s="102">
        <v>241.5</v>
      </c>
      <c r="O14" s="102">
        <v>322</v>
      </c>
      <c r="P14" s="103">
        <v>34.7</v>
      </c>
      <c r="Q14" s="103">
        <v>39.76</v>
      </c>
      <c r="R14" s="103">
        <v>0.9</v>
      </c>
      <c r="S14" s="103">
        <v>1.57</v>
      </c>
      <c r="T14" s="103">
        <v>808.9</v>
      </c>
      <c r="U14" s="103">
        <v>1078.53</v>
      </c>
      <c r="V14" s="103">
        <v>84</v>
      </c>
      <c r="W14" s="103">
        <v>111.73</v>
      </c>
      <c r="X14" s="103">
        <v>0.6</v>
      </c>
      <c r="Y14" s="103">
        <v>0.8</v>
      </c>
      <c r="Z14" s="103">
        <v>0.2</v>
      </c>
      <c r="AA14" s="103">
        <v>0.27</v>
      </c>
      <c r="AB14" s="103">
        <v>0.7</v>
      </c>
      <c r="AC14" s="103">
        <v>0.93</v>
      </c>
      <c r="AD14" s="103">
        <v>0.4</v>
      </c>
      <c r="AE14" s="99"/>
      <c r="AF14" s="103">
        <v>2</v>
      </c>
      <c r="AG14" s="99"/>
      <c r="AH14" s="99">
        <v>219</v>
      </c>
      <c r="AI14" s="57" t="s">
        <v>74</v>
      </c>
    </row>
    <row r="15" spans="1:36" ht="34.5" customHeight="1">
      <c r="A15" s="72" t="s">
        <v>104</v>
      </c>
      <c r="B15" s="80">
        <v>20</v>
      </c>
      <c r="C15" s="81">
        <v>20</v>
      </c>
      <c r="D15" s="102">
        <v>4.64</v>
      </c>
      <c r="E15" s="102">
        <v>4.64</v>
      </c>
      <c r="F15" s="102">
        <v>5.9</v>
      </c>
      <c r="G15" s="102">
        <v>5.9</v>
      </c>
      <c r="H15" s="102">
        <v>0</v>
      </c>
      <c r="I15" s="102">
        <v>0</v>
      </c>
      <c r="J15" s="102">
        <v>71.66</v>
      </c>
      <c r="K15" s="102">
        <v>71.6</v>
      </c>
      <c r="L15" s="102">
        <v>1.8</v>
      </c>
      <c r="M15" s="102">
        <v>3</v>
      </c>
      <c r="N15" s="102">
        <v>44</v>
      </c>
      <c r="O15" s="102">
        <v>108</v>
      </c>
      <c r="P15" s="103">
        <v>7</v>
      </c>
      <c r="Q15" s="103">
        <v>7</v>
      </c>
      <c r="R15" s="103">
        <v>0.2</v>
      </c>
      <c r="S15" s="103">
        <v>0.2</v>
      </c>
      <c r="T15" s="103">
        <v>108</v>
      </c>
      <c r="U15" s="103">
        <v>108</v>
      </c>
      <c r="V15" s="103">
        <v>52</v>
      </c>
      <c r="W15" s="103">
        <v>52</v>
      </c>
      <c r="X15" s="103">
        <v>0.1</v>
      </c>
      <c r="Y15" s="103">
        <v>0.2</v>
      </c>
      <c r="Z15" s="103">
        <v>0</v>
      </c>
      <c r="AA15" s="103">
        <v>0</v>
      </c>
      <c r="AB15" s="103">
        <v>0.1</v>
      </c>
      <c r="AC15" s="103">
        <v>0.2</v>
      </c>
      <c r="AD15" s="103">
        <v>0.1</v>
      </c>
      <c r="AE15" s="103"/>
      <c r="AF15" s="104">
        <v>0</v>
      </c>
      <c r="AG15" s="104"/>
      <c r="AH15" s="98">
        <v>16</v>
      </c>
      <c r="AI15" s="57" t="s">
        <v>74</v>
      </c>
      <c r="AJ15" s="37"/>
    </row>
    <row r="16" spans="1:35" ht="29.25" customHeight="1">
      <c r="A16" s="71" t="s">
        <v>84</v>
      </c>
      <c r="B16" s="94" t="str">
        <f>"200"</f>
        <v>200</v>
      </c>
      <c r="C16" s="94" t="str">
        <f>"200"</f>
        <v>200</v>
      </c>
      <c r="D16" s="102">
        <v>3.552</v>
      </c>
      <c r="E16" s="102">
        <v>3.55</v>
      </c>
      <c r="F16" s="102">
        <v>3.352</v>
      </c>
      <c r="G16" s="102">
        <v>3.35</v>
      </c>
      <c r="H16" s="102">
        <v>12.442</v>
      </c>
      <c r="I16" s="102">
        <v>19.42</v>
      </c>
      <c r="J16" s="102">
        <v>94.14400000000002</v>
      </c>
      <c r="K16" s="102">
        <v>94.1</v>
      </c>
      <c r="L16" s="102">
        <v>10.6</v>
      </c>
      <c r="M16" s="102">
        <v>10.6</v>
      </c>
      <c r="N16" s="102">
        <v>109.4</v>
      </c>
      <c r="O16" s="102">
        <v>152.22</v>
      </c>
      <c r="P16" s="102">
        <v>29</v>
      </c>
      <c r="Q16" s="102">
        <v>21.94</v>
      </c>
      <c r="R16" s="102">
        <v>1</v>
      </c>
      <c r="S16" s="102">
        <v>0.48</v>
      </c>
      <c r="T16" s="102">
        <v>104.5</v>
      </c>
      <c r="U16" s="102">
        <v>124.56</v>
      </c>
      <c r="V16" s="102">
        <v>12.9</v>
      </c>
      <c r="W16" s="102">
        <v>24.4</v>
      </c>
      <c r="X16" s="102">
        <v>0</v>
      </c>
      <c r="Y16" s="102">
        <v>0</v>
      </c>
      <c r="Z16" s="102">
        <v>0</v>
      </c>
      <c r="AA16" s="102">
        <v>0.06</v>
      </c>
      <c r="AB16" s="102">
        <v>0.5</v>
      </c>
      <c r="AC16" s="102">
        <v>1.59</v>
      </c>
      <c r="AD16" s="103">
        <v>0.1</v>
      </c>
      <c r="AE16" s="81"/>
      <c r="AF16" s="102">
        <v>7.7</v>
      </c>
      <c r="AG16" s="99"/>
      <c r="AH16" s="99">
        <v>415</v>
      </c>
      <c r="AI16" s="57" t="s">
        <v>74</v>
      </c>
    </row>
    <row r="17" spans="1:35" ht="32.25" customHeight="1">
      <c r="A17" s="72" t="s">
        <v>46</v>
      </c>
      <c r="B17" s="95">
        <v>40</v>
      </c>
      <c r="C17" s="81">
        <v>50</v>
      </c>
      <c r="D17" s="102">
        <v>3</v>
      </c>
      <c r="E17" s="102">
        <v>3.95</v>
      </c>
      <c r="F17" s="102">
        <v>1.16</v>
      </c>
      <c r="G17" s="102">
        <v>1.5</v>
      </c>
      <c r="H17" s="102">
        <v>20.56</v>
      </c>
      <c r="I17" s="102">
        <v>24.15</v>
      </c>
      <c r="J17" s="102">
        <v>104.68</v>
      </c>
      <c r="K17" s="102">
        <v>119.45</v>
      </c>
      <c r="L17" s="102">
        <v>2</v>
      </c>
      <c r="M17" s="102">
        <v>2</v>
      </c>
      <c r="N17" s="102">
        <v>9.4</v>
      </c>
      <c r="O17" s="102">
        <v>11.5</v>
      </c>
      <c r="P17" s="102">
        <v>5.2</v>
      </c>
      <c r="Q17" s="102">
        <v>16.5</v>
      </c>
      <c r="R17" s="102">
        <v>0.5</v>
      </c>
      <c r="S17" s="102">
        <v>0.5</v>
      </c>
      <c r="T17" s="102">
        <v>33.6</v>
      </c>
      <c r="U17" s="102">
        <v>1</v>
      </c>
      <c r="V17" s="102">
        <v>0</v>
      </c>
      <c r="W17" s="102">
        <v>1</v>
      </c>
      <c r="X17" s="102">
        <v>0.7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81">
        <v>0</v>
      </c>
      <c r="AE17" s="103"/>
      <c r="AF17" s="102">
        <v>0</v>
      </c>
      <c r="AG17" s="99"/>
      <c r="AH17" s="99">
        <v>18</v>
      </c>
      <c r="AI17" s="57" t="s">
        <v>74</v>
      </c>
    </row>
    <row r="18" spans="1:35" ht="18.75">
      <c r="A18" s="83" t="s">
        <v>6</v>
      </c>
      <c r="B18" s="92"/>
      <c r="C18" s="92"/>
      <c r="D18" s="105">
        <f aca="true" t="shared" si="0" ref="D18:K18">SUM(D14:D17)</f>
        <v>37.692</v>
      </c>
      <c r="E18" s="105">
        <f t="shared" si="0"/>
        <v>47.47</v>
      </c>
      <c r="F18" s="105">
        <f t="shared" si="0"/>
        <v>25.112000000000002</v>
      </c>
      <c r="G18" s="105">
        <f t="shared" si="0"/>
        <v>30.35</v>
      </c>
      <c r="H18" s="105">
        <f t="shared" si="0"/>
        <v>75.30199999999999</v>
      </c>
      <c r="I18" s="105">
        <f t="shared" si="0"/>
        <v>99.97</v>
      </c>
      <c r="J18" s="105">
        <f>SUM(J14:J17)</f>
        <v>678.2840000000001</v>
      </c>
      <c r="K18" s="105">
        <f t="shared" si="0"/>
        <v>828.8800000000001</v>
      </c>
      <c r="L18" s="106">
        <f aca="true" t="shared" si="1" ref="L18:AC18">SUM(L14:L17)</f>
        <v>36.660000000000004</v>
      </c>
      <c r="M18" s="106">
        <f t="shared" si="1"/>
        <v>37.86</v>
      </c>
      <c r="N18" s="107">
        <f t="shared" si="1"/>
        <v>404.29999999999995</v>
      </c>
      <c r="O18" s="107">
        <f t="shared" si="1"/>
        <v>593.72</v>
      </c>
      <c r="P18" s="107">
        <f t="shared" si="1"/>
        <v>75.9</v>
      </c>
      <c r="Q18" s="107">
        <f t="shared" si="1"/>
        <v>85.2</v>
      </c>
      <c r="R18" s="107">
        <f t="shared" si="1"/>
        <v>2.6</v>
      </c>
      <c r="S18" s="107">
        <f t="shared" si="1"/>
        <v>2.75</v>
      </c>
      <c r="T18" s="107">
        <f t="shared" si="1"/>
        <v>1055</v>
      </c>
      <c r="U18" s="107">
        <f t="shared" si="1"/>
        <v>1312.09</v>
      </c>
      <c r="V18" s="107">
        <f t="shared" si="1"/>
        <v>148.9</v>
      </c>
      <c r="W18" s="107">
        <f t="shared" si="1"/>
        <v>189.13000000000002</v>
      </c>
      <c r="X18" s="107">
        <f t="shared" si="1"/>
        <v>1.4</v>
      </c>
      <c r="Y18" s="107">
        <f t="shared" si="1"/>
        <v>1</v>
      </c>
      <c r="Z18" s="107">
        <f t="shared" si="1"/>
        <v>0.2</v>
      </c>
      <c r="AA18" s="107">
        <f t="shared" si="1"/>
        <v>0.33</v>
      </c>
      <c r="AB18" s="107">
        <f t="shared" si="1"/>
        <v>1.2999999999999998</v>
      </c>
      <c r="AC18" s="107">
        <f t="shared" si="1"/>
        <v>2.72</v>
      </c>
      <c r="AD18" s="108">
        <f>SUM(AD14:AD17)</f>
        <v>0.6</v>
      </c>
      <c r="AE18" s="81"/>
      <c r="AF18" s="109">
        <f>SUM(AF14:AF17)</f>
        <v>9.7</v>
      </c>
      <c r="AG18" s="99"/>
      <c r="AH18" s="99"/>
      <c r="AI18" s="56"/>
    </row>
    <row r="19" spans="1:35" ht="18.75">
      <c r="A19" s="70" t="s">
        <v>16</v>
      </c>
      <c r="B19" s="96"/>
      <c r="C19" s="96"/>
      <c r="D19" s="110"/>
      <c r="E19" s="110"/>
      <c r="F19" s="110"/>
      <c r="G19" s="110"/>
      <c r="H19" s="110"/>
      <c r="I19" s="110"/>
      <c r="J19" s="111"/>
      <c r="K19" s="111"/>
      <c r="L19" s="112"/>
      <c r="M19" s="112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56"/>
    </row>
    <row r="20" spans="1:35" ht="28.5" customHeight="1">
      <c r="A20" s="65" t="s">
        <v>141</v>
      </c>
      <c r="B20" s="96" t="s">
        <v>151</v>
      </c>
      <c r="C20" s="96" t="s">
        <v>151</v>
      </c>
      <c r="D20" s="110">
        <v>1.41</v>
      </c>
      <c r="E20" s="110">
        <v>1.41</v>
      </c>
      <c r="F20" s="110">
        <v>6.01</v>
      </c>
      <c r="G20" s="110">
        <v>6.01</v>
      </c>
      <c r="H20" s="110">
        <v>8.26</v>
      </c>
      <c r="I20" s="110">
        <v>8.26</v>
      </c>
      <c r="J20" s="110">
        <v>92.8</v>
      </c>
      <c r="K20" s="110">
        <v>92.8</v>
      </c>
      <c r="L20" s="112">
        <v>10.88</v>
      </c>
      <c r="M20" s="112">
        <v>10.88</v>
      </c>
      <c r="N20" s="110">
        <v>35.64</v>
      </c>
      <c r="O20" s="110">
        <v>35.64</v>
      </c>
      <c r="P20" s="110">
        <v>20.7</v>
      </c>
      <c r="Q20" s="110">
        <v>20.7</v>
      </c>
      <c r="R20" s="110">
        <v>1.32</v>
      </c>
      <c r="S20" s="110">
        <v>1.32</v>
      </c>
      <c r="T20" s="110">
        <v>40.62</v>
      </c>
      <c r="U20" s="110">
        <v>40.62</v>
      </c>
      <c r="V20" s="110">
        <v>0</v>
      </c>
      <c r="W20" s="110">
        <v>0</v>
      </c>
      <c r="X20" s="110">
        <v>27</v>
      </c>
      <c r="Y20" s="110">
        <v>27</v>
      </c>
      <c r="Z20" s="110">
        <v>0.01</v>
      </c>
      <c r="AA20" s="110">
        <v>0.01</v>
      </c>
      <c r="AB20" s="110">
        <v>6.65</v>
      </c>
      <c r="AC20" s="110">
        <v>6.65</v>
      </c>
      <c r="AD20" s="99"/>
      <c r="AE20" s="99"/>
      <c r="AF20" s="99"/>
      <c r="AG20" s="99"/>
      <c r="AH20" s="99">
        <v>52</v>
      </c>
      <c r="AI20" s="57" t="s">
        <v>78</v>
      </c>
    </row>
    <row r="21" spans="1:35" ht="37.5">
      <c r="A21" s="65" t="s">
        <v>142</v>
      </c>
      <c r="B21" s="96" t="str">
        <f>"200"</f>
        <v>200</v>
      </c>
      <c r="C21" s="96" t="str">
        <f>"250"</f>
        <v>250</v>
      </c>
      <c r="D21" s="110">
        <v>5.79</v>
      </c>
      <c r="E21" s="110">
        <v>6.82</v>
      </c>
      <c r="F21" s="110">
        <v>3.23</v>
      </c>
      <c r="G21" s="110">
        <v>4</v>
      </c>
      <c r="H21" s="110">
        <v>22.64</v>
      </c>
      <c r="I21" s="110">
        <v>25.93</v>
      </c>
      <c r="J21" s="110">
        <v>144.91</v>
      </c>
      <c r="K21" s="110">
        <v>169.33</v>
      </c>
      <c r="L21" s="112">
        <v>11.58</v>
      </c>
      <c r="M21" s="112">
        <v>16.19</v>
      </c>
      <c r="N21" s="110">
        <v>42.4</v>
      </c>
      <c r="O21" s="110">
        <v>53</v>
      </c>
      <c r="P21" s="99">
        <v>29.6</v>
      </c>
      <c r="Q21" s="99">
        <v>37</v>
      </c>
      <c r="R21" s="99">
        <v>2.14</v>
      </c>
      <c r="S21" s="99">
        <v>2.68</v>
      </c>
      <c r="T21" s="99">
        <v>76.2</v>
      </c>
      <c r="U21" s="99">
        <v>95.25</v>
      </c>
      <c r="V21" s="99">
        <v>0</v>
      </c>
      <c r="W21" s="99">
        <v>0</v>
      </c>
      <c r="X21" s="99">
        <v>17.8</v>
      </c>
      <c r="Y21" s="99">
        <v>22.25</v>
      </c>
      <c r="Z21" s="99">
        <v>0.24</v>
      </c>
      <c r="AA21" s="99">
        <v>0.3</v>
      </c>
      <c r="AB21" s="99">
        <v>0.8</v>
      </c>
      <c r="AC21" s="99">
        <v>1</v>
      </c>
      <c r="AD21" s="99"/>
      <c r="AE21" s="99"/>
      <c r="AF21" s="99"/>
      <c r="AG21" s="99"/>
      <c r="AH21" s="99">
        <v>119</v>
      </c>
      <c r="AI21" s="57" t="s">
        <v>78</v>
      </c>
    </row>
    <row r="22" spans="1:35" ht="33" customHeight="1">
      <c r="A22" s="65" t="s">
        <v>143</v>
      </c>
      <c r="B22" s="96" t="s">
        <v>43</v>
      </c>
      <c r="C22" s="96" t="s">
        <v>42</v>
      </c>
      <c r="D22" s="110">
        <v>18.17</v>
      </c>
      <c r="E22" s="110">
        <v>18.17</v>
      </c>
      <c r="F22" s="110">
        <v>19.57</v>
      </c>
      <c r="G22" s="110">
        <v>19.57</v>
      </c>
      <c r="H22" s="110">
        <v>3.99</v>
      </c>
      <c r="I22" s="110">
        <v>3.99</v>
      </c>
      <c r="J22" s="110">
        <v>265.05</v>
      </c>
      <c r="K22" s="110">
        <v>265.05</v>
      </c>
      <c r="L22" s="112">
        <v>73.85</v>
      </c>
      <c r="M22" s="112">
        <v>73.85</v>
      </c>
      <c r="N22" s="110">
        <v>23.6</v>
      </c>
      <c r="O22" s="110">
        <v>23.6</v>
      </c>
      <c r="P22" s="110">
        <v>20.27</v>
      </c>
      <c r="Q22" s="110">
        <v>20.27</v>
      </c>
      <c r="R22" s="110">
        <v>2</v>
      </c>
      <c r="S22" s="110">
        <v>2</v>
      </c>
      <c r="T22" s="110">
        <v>117.3</v>
      </c>
      <c r="U22" s="110">
        <v>117.3</v>
      </c>
      <c r="V22" s="110">
        <v>0</v>
      </c>
      <c r="W22" s="110">
        <v>0</v>
      </c>
      <c r="X22" s="110">
        <v>0</v>
      </c>
      <c r="Y22" s="110">
        <v>0</v>
      </c>
      <c r="Z22" s="110">
        <v>0.01</v>
      </c>
      <c r="AA22" s="110">
        <v>0.01</v>
      </c>
      <c r="AB22" s="110">
        <v>1.2</v>
      </c>
      <c r="AC22" s="110">
        <v>1.2</v>
      </c>
      <c r="AD22" s="99"/>
      <c r="AE22" s="99"/>
      <c r="AF22" s="99"/>
      <c r="AG22" s="99"/>
      <c r="AH22" s="99">
        <v>246</v>
      </c>
      <c r="AI22" s="57" t="s">
        <v>78</v>
      </c>
    </row>
    <row r="23" spans="1:35" ht="51.75" customHeight="1">
      <c r="A23" s="65" t="s">
        <v>144</v>
      </c>
      <c r="B23" s="96" t="str">
        <f>"150"</f>
        <v>150</v>
      </c>
      <c r="C23" s="96" t="str">
        <f>"180"</f>
        <v>180</v>
      </c>
      <c r="D23" s="110">
        <v>7.11</v>
      </c>
      <c r="E23" s="110">
        <v>8.53</v>
      </c>
      <c r="F23" s="110">
        <v>1.86</v>
      </c>
      <c r="G23" s="110">
        <v>2.23</v>
      </c>
      <c r="H23" s="110">
        <v>28.61</v>
      </c>
      <c r="I23" s="110">
        <v>34.33</v>
      </c>
      <c r="J23" s="110">
        <v>162.3</v>
      </c>
      <c r="K23" s="110">
        <v>194.76</v>
      </c>
      <c r="L23" s="112">
        <v>3.64</v>
      </c>
      <c r="M23" s="112">
        <v>6.06</v>
      </c>
      <c r="N23" s="110">
        <v>8.23</v>
      </c>
      <c r="O23" s="110">
        <v>9.88</v>
      </c>
      <c r="P23" s="99">
        <v>75.42</v>
      </c>
      <c r="Q23" s="99">
        <v>90.5</v>
      </c>
      <c r="R23" s="99">
        <v>2.5</v>
      </c>
      <c r="S23" s="99">
        <v>3</v>
      </c>
      <c r="T23" s="99">
        <v>113.25</v>
      </c>
      <c r="U23" s="99">
        <v>135.9</v>
      </c>
      <c r="V23" s="99">
        <v>0</v>
      </c>
      <c r="W23" s="99">
        <v>0</v>
      </c>
      <c r="X23" s="99">
        <v>0.33</v>
      </c>
      <c r="Y23" s="99">
        <v>0.4</v>
      </c>
      <c r="Z23" s="99">
        <v>0.12</v>
      </c>
      <c r="AA23" s="99">
        <v>0.14</v>
      </c>
      <c r="AB23" s="99">
        <v>0</v>
      </c>
      <c r="AC23" s="99">
        <v>0</v>
      </c>
      <c r="AD23" s="99"/>
      <c r="AE23" s="99"/>
      <c r="AF23" s="99"/>
      <c r="AG23" s="99"/>
      <c r="AH23" s="99">
        <v>302</v>
      </c>
      <c r="AI23" s="57" t="s">
        <v>78</v>
      </c>
    </row>
    <row r="24" spans="1:35" ht="30.75" customHeight="1">
      <c r="A24" s="65" t="s">
        <v>145</v>
      </c>
      <c r="B24" s="96" t="str">
        <f>"200"</f>
        <v>200</v>
      </c>
      <c r="C24" s="96" t="str">
        <f>"200"</f>
        <v>200</v>
      </c>
      <c r="D24" s="110">
        <v>0.31</v>
      </c>
      <c r="E24" s="110">
        <v>0.31</v>
      </c>
      <c r="F24" s="110">
        <v>0</v>
      </c>
      <c r="G24" s="110">
        <v>0</v>
      </c>
      <c r="H24" s="110">
        <v>39.4</v>
      </c>
      <c r="I24" s="110">
        <v>39.4</v>
      </c>
      <c r="J24" s="110">
        <v>116</v>
      </c>
      <c r="K24" s="110">
        <v>116</v>
      </c>
      <c r="L24" s="112">
        <v>5.8</v>
      </c>
      <c r="M24" s="112">
        <v>5.8</v>
      </c>
      <c r="N24" s="110">
        <v>11.68</v>
      </c>
      <c r="O24" s="110">
        <v>11.68</v>
      </c>
      <c r="P24" s="110">
        <v>1.54</v>
      </c>
      <c r="Q24" s="110">
        <v>1.54</v>
      </c>
      <c r="R24" s="110">
        <v>0.04</v>
      </c>
      <c r="S24" s="110">
        <v>0.04</v>
      </c>
      <c r="T24" s="110">
        <v>5.98</v>
      </c>
      <c r="U24" s="110">
        <v>5.98</v>
      </c>
      <c r="V24" s="110">
        <v>0</v>
      </c>
      <c r="W24" s="110">
        <v>0</v>
      </c>
      <c r="X24" s="110">
        <v>0.2</v>
      </c>
      <c r="Y24" s="110">
        <v>0.2</v>
      </c>
      <c r="Z24" s="110">
        <v>0</v>
      </c>
      <c r="AA24" s="110">
        <v>0</v>
      </c>
      <c r="AB24" s="110">
        <v>1.8</v>
      </c>
      <c r="AC24" s="110">
        <v>1.8</v>
      </c>
      <c r="AD24" s="99"/>
      <c r="AE24" s="99"/>
      <c r="AF24" s="99"/>
      <c r="AG24" s="99"/>
      <c r="AH24" s="99">
        <v>350</v>
      </c>
      <c r="AI24" s="57" t="s">
        <v>78</v>
      </c>
    </row>
    <row r="25" spans="1:35" ht="18.75">
      <c r="A25" s="65" t="s">
        <v>4</v>
      </c>
      <c r="B25" s="96">
        <v>40</v>
      </c>
      <c r="C25" s="96" t="s">
        <v>35</v>
      </c>
      <c r="D25" s="113">
        <v>2.37</v>
      </c>
      <c r="E25" s="113">
        <v>3.95</v>
      </c>
      <c r="F25" s="113">
        <v>0.3</v>
      </c>
      <c r="G25" s="113">
        <v>0.5</v>
      </c>
      <c r="H25" s="113">
        <v>14.49</v>
      </c>
      <c r="I25" s="113">
        <v>24.15</v>
      </c>
      <c r="J25" s="113">
        <v>71.67</v>
      </c>
      <c r="K25" s="113">
        <v>119.45</v>
      </c>
      <c r="L25" s="113">
        <v>1.8</v>
      </c>
      <c r="M25" s="113">
        <v>3</v>
      </c>
      <c r="N25" s="114">
        <v>6.9</v>
      </c>
      <c r="O25" s="114">
        <v>11.5</v>
      </c>
      <c r="P25" s="114">
        <v>9.9</v>
      </c>
      <c r="Q25" s="114">
        <v>16.5</v>
      </c>
      <c r="R25" s="114">
        <v>26.1</v>
      </c>
      <c r="S25" s="114">
        <v>43.5</v>
      </c>
      <c r="T25" s="114">
        <v>0.6</v>
      </c>
      <c r="U25" s="114">
        <v>1</v>
      </c>
      <c r="V25" s="114">
        <v>0.6</v>
      </c>
      <c r="W25" s="114">
        <v>1</v>
      </c>
      <c r="X25" s="114">
        <v>0</v>
      </c>
      <c r="Y25" s="114">
        <v>0</v>
      </c>
      <c r="Z25" s="114">
        <v>0.39</v>
      </c>
      <c r="AA25" s="114">
        <v>0.65</v>
      </c>
      <c r="AB25" s="114">
        <v>0</v>
      </c>
      <c r="AC25" s="114">
        <v>0</v>
      </c>
      <c r="AD25" s="114"/>
      <c r="AE25" s="114"/>
      <c r="AF25" s="99"/>
      <c r="AG25" s="99"/>
      <c r="AH25" s="99"/>
      <c r="AI25" s="56"/>
    </row>
    <row r="26" spans="1:35" ht="18.75">
      <c r="A26" s="65" t="s">
        <v>8</v>
      </c>
      <c r="B26" s="96">
        <v>30</v>
      </c>
      <c r="C26" s="96">
        <v>65</v>
      </c>
      <c r="D26" s="110">
        <v>2.06</v>
      </c>
      <c r="E26" s="110">
        <v>2.75</v>
      </c>
      <c r="F26" s="110">
        <v>0.37</v>
      </c>
      <c r="G26" s="110">
        <v>0.49</v>
      </c>
      <c r="H26" s="110">
        <v>10.42</v>
      </c>
      <c r="I26" s="110">
        <v>13.89</v>
      </c>
      <c r="J26" s="110">
        <v>52.04</v>
      </c>
      <c r="K26" s="110">
        <v>69.39</v>
      </c>
      <c r="L26" s="112">
        <v>2</v>
      </c>
      <c r="M26" s="112">
        <v>3.12</v>
      </c>
      <c r="N26" s="115">
        <v>21.84</v>
      </c>
      <c r="O26" s="115">
        <v>27.3</v>
      </c>
      <c r="P26" s="110">
        <v>29.33</v>
      </c>
      <c r="Q26" s="110">
        <v>36.66</v>
      </c>
      <c r="R26" s="110">
        <v>98.75</v>
      </c>
      <c r="S26" s="110">
        <v>123.24</v>
      </c>
      <c r="T26" s="110">
        <v>2.43</v>
      </c>
      <c r="U26" s="110">
        <v>3.04</v>
      </c>
      <c r="V26" s="110">
        <v>2.43</v>
      </c>
      <c r="W26" s="110">
        <v>3.04</v>
      </c>
      <c r="X26" s="110">
        <v>0</v>
      </c>
      <c r="Y26" s="110">
        <v>0</v>
      </c>
      <c r="Z26" s="115">
        <v>3.12</v>
      </c>
      <c r="AA26" s="115">
        <v>3.9</v>
      </c>
      <c r="AB26" s="115">
        <v>0.62</v>
      </c>
      <c r="AC26" s="115">
        <v>0.78</v>
      </c>
      <c r="AD26" s="99"/>
      <c r="AE26" s="99"/>
      <c r="AF26" s="99"/>
      <c r="AG26" s="99"/>
      <c r="AH26" s="99"/>
      <c r="AI26" s="56"/>
    </row>
    <row r="27" spans="1:35" ht="18.75">
      <c r="A27" s="73" t="s">
        <v>6</v>
      </c>
      <c r="B27" s="96"/>
      <c r="C27" s="96"/>
      <c r="D27" s="111">
        <f aca="true" t="shared" si="2" ref="D27:AC27">SUM(D20:D26)</f>
        <v>37.220000000000006</v>
      </c>
      <c r="E27" s="111">
        <f t="shared" si="2"/>
        <v>41.940000000000005</v>
      </c>
      <c r="F27" s="111">
        <f t="shared" si="2"/>
        <v>31.340000000000003</v>
      </c>
      <c r="G27" s="111">
        <f t="shared" si="2"/>
        <v>32.800000000000004</v>
      </c>
      <c r="H27" s="111">
        <f t="shared" si="2"/>
        <v>127.81</v>
      </c>
      <c r="I27" s="111">
        <f t="shared" si="2"/>
        <v>149.95</v>
      </c>
      <c r="J27" s="111">
        <f t="shared" si="2"/>
        <v>904.7699999999999</v>
      </c>
      <c r="K27" s="111">
        <f t="shared" si="2"/>
        <v>1026.7800000000002</v>
      </c>
      <c r="L27" s="116">
        <f t="shared" si="2"/>
        <v>109.55</v>
      </c>
      <c r="M27" s="116">
        <f t="shared" si="2"/>
        <v>118.89999999999999</v>
      </c>
      <c r="N27" s="117">
        <f t="shared" si="2"/>
        <v>150.29</v>
      </c>
      <c r="O27" s="117">
        <f t="shared" si="2"/>
        <v>172.60000000000002</v>
      </c>
      <c r="P27" s="117">
        <f t="shared" si="2"/>
        <v>186.76</v>
      </c>
      <c r="Q27" s="117">
        <f t="shared" si="2"/>
        <v>223.17</v>
      </c>
      <c r="R27" s="117">
        <f t="shared" si="2"/>
        <v>132.85</v>
      </c>
      <c r="S27" s="117">
        <f t="shared" si="2"/>
        <v>175.78</v>
      </c>
      <c r="T27" s="117">
        <f t="shared" si="2"/>
        <v>356.38000000000005</v>
      </c>
      <c r="U27" s="117">
        <f t="shared" si="2"/>
        <v>399.0900000000001</v>
      </c>
      <c r="V27" s="117">
        <f t="shared" si="2"/>
        <v>3.0300000000000002</v>
      </c>
      <c r="W27" s="117">
        <f t="shared" si="2"/>
        <v>4.04</v>
      </c>
      <c r="X27" s="117">
        <f t="shared" si="2"/>
        <v>45.33</v>
      </c>
      <c r="Y27" s="117">
        <f t="shared" si="2"/>
        <v>49.85</v>
      </c>
      <c r="Z27" s="117">
        <f t="shared" si="2"/>
        <v>3.89</v>
      </c>
      <c r="AA27" s="117">
        <f t="shared" si="2"/>
        <v>5.01</v>
      </c>
      <c r="AB27" s="117">
        <f t="shared" si="2"/>
        <v>11.07</v>
      </c>
      <c r="AC27" s="117">
        <f t="shared" si="2"/>
        <v>11.43</v>
      </c>
      <c r="AD27" s="99"/>
      <c r="AE27" s="99"/>
      <c r="AF27" s="99"/>
      <c r="AG27" s="99"/>
      <c r="AH27" s="99"/>
      <c r="AI27" s="56"/>
    </row>
    <row r="28" spans="1:35" ht="18.75">
      <c r="A28" s="70" t="s">
        <v>15</v>
      </c>
      <c r="B28" s="96"/>
      <c r="C28" s="96"/>
      <c r="D28" s="110"/>
      <c r="E28" s="110"/>
      <c r="F28" s="110"/>
      <c r="G28" s="110"/>
      <c r="H28" s="110"/>
      <c r="I28" s="110"/>
      <c r="J28" s="111"/>
      <c r="K28" s="111"/>
      <c r="L28" s="112"/>
      <c r="M28" s="112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56"/>
    </row>
    <row r="29" spans="1:35" ht="18.75">
      <c r="A29" s="65" t="s">
        <v>12</v>
      </c>
      <c r="B29" s="96">
        <v>10</v>
      </c>
      <c r="C29" s="96">
        <v>15</v>
      </c>
      <c r="D29" s="110">
        <v>0.26</v>
      </c>
      <c r="E29" s="110">
        <v>0.39</v>
      </c>
      <c r="F29" s="110">
        <v>0.31</v>
      </c>
      <c r="G29" s="110">
        <v>0.46</v>
      </c>
      <c r="H29" s="110">
        <v>7.21</v>
      </c>
      <c r="I29" s="110">
        <v>10.82</v>
      </c>
      <c r="J29" s="110">
        <v>47.35</v>
      </c>
      <c r="K29" s="110">
        <v>47.35</v>
      </c>
      <c r="L29" s="112">
        <v>3.36</v>
      </c>
      <c r="M29" s="112">
        <v>7</v>
      </c>
      <c r="N29" s="99">
        <v>35</v>
      </c>
      <c r="O29" s="99">
        <v>35</v>
      </c>
      <c r="P29" s="99">
        <v>188</v>
      </c>
      <c r="Q29" s="99">
        <v>188</v>
      </c>
      <c r="R29" s="99">
        <v>50</v>
      </c>
      <c r="S29" s="99">
        <v>50</v>
      </c>
      <c r="T29" s="99">
        <v>4</v>
      </c>
      <c r="U29" s="99">
        <v>4</v>
      </c>
      <c r="V29" s="118">
        <v>0</v>
      </c>
      <c r="W29" s="118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0.4</v>
      </c>
      <c r="AC29" s="99">
        <v>0.4</v>
      </c>
      <c r="AD29" s="99"/>
      <c r="AE29" s="99"/>
      <c r="AF29" s="99"/>
      <c r="AG29" s="99"/>
      <c r="AH29" s="99"/>
      <c r="AI29" s="56"/>
    </row>
    <row r="30" spans="1:35" ht="22.5">
      <c r="A30" s="74" t="s">
        <v>146</v>
      </c>
      <c r="B30" s="96">
        <v>100</v>
      </c>
      <c r="C30" s="96">
        <v>100</v>
      </c>
      <c r="D30" s="110">
        <v>1.09</v>
      </c>
      <c r="E30" s="110">
        <v>1.09</v>
      </c>
      <c r="F30" s="110">
        <v>6.04</v>
      </c>
      <c r="G30" s="110">
        <v>6.04</v>
      </c>
      <c r="H30" s="110">
        <v>3.77</v>
      </c>
      <c r="I30" s="110">
        <v>3.77</v>
      </c>
      <c r="J30" s="110">
        <v>73.9</v>
      </c>
      <c r="K30" s="110">
        <v>73.9</v>
      </c>
      <c r="L30" s="112">
        <v>7.86</v>
      </c>
      <c r="M30" s="112">
        <v>9.82</v>
      </c>
      <c r="N30" s="115">
        <v>25.42</v>
      </c>
      <c r="O30" s="115">
        <v>25.42</v>
      </c>
      <c r="P30" s="115">
        <v>18.83</v>
      </c>
      <c r="Q30" s="115">
        <v>18.83</v>
      </c>
      <c r="R30" s="115">
        <v>0.66</v>
      </c>
      <c r="S30" s="115">
        <v>0.66</v>
      </c>
      <c r="T30" s="115">
        <v>35.62</v>
      </c>
      <c r="U30" s="115">
        <v>35.62</v>
      </c>
      <c r="V30" s="115">
        <v>0</v>
      </c>
      <c r="W30" s="115">
        <v>0</v>
      </c>
      <c r="X30" s="115">
        <v>0.55</v>
      </c>
      <c r="Y30" s="115">
        <v>0.55</v>
      </c>
      <c r="Z30" s="115">
        <v>0.03</v>
      </c>
      <c r="AA30" s="115">
        <v>0.03</v>
      </c>
      <c r="AB30" s="115">
        <v>13</v>
      </c>
      <c r="AC30" s="115">
        <v>13</v>
      </c>
      <c r="AD30" s="99"/>
      <c r="AE30" s="99"/>
      <c r="AF30" s="99"/>
      <c r="AG30" s="99"/>
      <c r="AH30" s="99">
        <v>29</v>
      </c>
      <c r="AI30" s="57" t="s">
        <v>78</v>
      </c>
    </row>
    <row r="31" spans="1:35" ht="18.75">
      <c r="A31" s="65" t="s">
        <v>8</v>
      </c>
      <c r="B31" s="96">
        <v>30</v>
      </c>
      <c r="C31" s="96">
        <v>65</v>
      </c>
      <c r="D31" s="110">
        <v>2.06</v>
      </c>
      <c r="E31" s="110">
        <v>2.75</v>
      </c>
      <c r="F31" s="110">
        <v>0.37</v>
      </c>
      <c r="G31" s="110">
        <v>0.49</v>
      </c>
      <c r="H31" s="110">
        <v>10.42</v>
      </c>
      <c r="I31" s="110">
        <v>13.89</v>
      </c>
      <c r="J31" s="110">
        <v>52.04</v>
      </c>
      <c r="K31" s="110">
        <v>69.39</v>
      </c>
      <c r="L31" s="112">
        <v>2</v>
      </c>
      <c r="M31" s="112">
        <v>3.12</v>
      </c>
      <c r="N31" s="115">
        <v>21.84</v>
      </c>
      <c r="O31" s="115">
        <v>27.3</v>
      </c>
      <c r="P31" s="110">
        <v>29.33</v>
      </c>
      <c r="Q31" s="110">
        <v>36.66</v>
      </c>
      <c r="R31" s="110">
        <v>98.75</v>
      </c>
      <c r="S31" s="110">
        <v>123.24</v>
      </c>
      <c r="T31" s="110">
        <v>2.43</v>
      </c>
      <c r="U31" s="110">
        <v>3.04</v>
      </c>
      <c r="V31" s="110">
        <v>2.43</v>
      </c>
      <c r="W31" s="110">
        <v>3.04</v>
      </c>
      <c r="X31" s="110">
        <v>0</v>
      </c>
      <c r="Y31" s="110">
        <v>0</v>
      </c>
      <c r="Z31" s="115">
        <v>3.12</v>
      </c>
      <c r="AA31" s="115">
        <v>3.9</v>
      </c>
      <c r="AB31" s="115">
        <v>0.62</v>
      </c>
      <c r="AC31" s="115">
        <v>0.78</v>
      </c>
      <c r="AD31" s="99"/>
      <c r="AE31" s="99"/>
      <c r="AF31" s="99"/>
      <c r="AG31" s="99"/>
      <c r="AH31" s="99"/>
      <c r="AI31" s="56"/>
    </row>
    <row r="32" spans="1:35" ht="32.25" customHeight="1">
      <c r="A32" s="65" t="s">
        <v>91</v>
      </c>
      <c r="B32" s="96" t="str">
        <f>"200"</f>
        <v>200</v>
      </c>
      <c r="C32" s="98">
        <v>200</v>
      </c>
      <c r="D32" s="110">
        <v>5.8</v>
      </c>
      <c r="E32" s="110">
        <v>5.8</v>
      </c>
      <c r="F32" s="99">
        <v>3.2</v>
      </c>
      <c r="G32" s="99">
        <v>3.2</v>
      </c>
      <c r="H32" s="99">
        <v>8.4</v>
      </c>
      <c r="I32" s="99">
        <v>8.4</v>
      </c>
      <c r="J32" s="99">
        <v>102</v>
      </c>
      <c r="K32" s="99">
        <v>102</v>
      </c>
      <c r="L32" s="99">
        <v>20.8</v>
      </c>
      <c r="M32" s="99">
        <v>20.8</v>
      </c>
      <c r="N32" s="99">
        <v>248</v>
      </c>
      <c r="O32" s="99">
        <v>248</v>
      </c>
      <c r="P32" s="99">
        <v>28</v>
      </c>
      <c r="Q32" s="99">
        <v>28</v>
      </c>
      <c r="R32" s="99">
        <v>0.2</v>
      </c>
      <c r="S32" s="99">
        <v>0.2</v>
      </c>
      <c r="T32" s="99">
        <v>184</v>
      </c>
      <c r="U32" s="99">
        <v>184</v>
      </c>
      <c r="V32" s="99">
        <v>40</v>
      </c>
      <c r="W32" s="99">
        <v>40</v>
      </c>
      <c r="X32" s="99">
        <v>0</v>
      </c>
      <c r="Y32" s="99">
        <v>0</v>
      </c>
      <c r="Z32" s="99">
        <v>0.04</v>
      </c>
      <c r="AA32" s="99">
        <v>0.04</v>
      </c>
      <c r="AB32" s="99">
        <v>0.6</v>
      </c>
      <c r="AC32" s="99">
        <v>0.6</v>
      </c>
      <c r="AD32" s="99"/>
      <c r="AE32" s="99"/>
      <c r="AF32" s="99"/>
      <c r="AG32" s="99"/>
      <c r="AH32" s="99">
        <v>386</v>
      </c>
      <c r="AI32" s="57" t="s">
        <v>78</v>
      </c>
    </row>
    <row r="33" spans="1:35" ht="24" customHeight="1">
      <c r="A33" s="68" t="s">
        <v>6</v>
      </c>
      <c r="B33" s="96"/>
      <c r="C33" s="98"/>
      <c r="D33" s="111">
        <f aca="true" t="shared" si="3" ref="D33:AC33">SUM(D29:D32)</f>
        <v>9.21</v>
      </c>
      <c r="E33" s="111">
        <f t="shared" si="3"/>
        <v>10.030000000000001</v>
      </c>
      <c r="F33" s="111">
        <f t="shared" si="3"/>
        <v>9.92</v>
      </c>
      <c r="G33" s="111">
        <f t="shared" si="3"/>
        <v>10.190000000000001</v>
      </c>
      <c r="H33" s="111">
        <f t="shared" si="3"/>
        <v>29.799999999999997</v>
      </c>
      <c r="I33" s="111">
        <f t="shared" si="3"/>
        <v>36.88</v>
      </c>
      <c r="J33" s="111">
        <f t="shared" si="3"/>
        <v>275.28999999999996</v>
      </c>
      <c r="K33" s="111">
        <f t="shared" si="3"/>
        <v>292.64</v>
      </c>
      <c r="L33" s="116">
        <f t="shared" si="3"/>
        <v>34.02</v>
      </c>
      <c r="M33" s="116">
        <f t="shared" si="3"/>
        <v>40.74</v>
      </c>
      <c r="N33" s="117">
        <f t="shared" si="3"/>
        <v>330.26</v>
      </c>
      <c r="O33" s="117">
        <f t="shared" si="3"/>
        <v>335.72</v>
      </c>
      <c r="P33" s="117">
        <f t="shared" si="3"/>
        <v>264.15999999999997</v>
      </c>
      <c r="Q33" s="117">
        <f t="shared" si="3"/>
        <v>271.49</v>
      </c>
      <c r="R33" s="117">
        <f t="shared" si="3"/>
        <v>149.60999999999999</v>
      </c>
      <c r="S33" s="117">
        <f t="shared" si="3"/>
        <v>174.09999999999997</v>
      </c>
      <c r="T33" s="117">
        <f t="shared" si="3"/>
        <v>226.05</v>
      </c>
      <c r="U33" s="117">
        <f t="shared" si="3"/>
        <v>226.66</v>
      </c>
      <c r="V33" s="117">
        <f t="shared" si="3"/>
        <v>42.43</v>
      </c>
      <c r="W33" s="117">
        <f t="shared" si="3"/>
        <v>43.04</v>
      </c>
      <c r="X33" s="117">
        <f t="shared" si="3"/>
        <v>0.55</v>
      </c>
      <c r="Y33" s="117">
        <f t="shared" si="3"/>
        <v>0.55</v>
      </c>
      <c r="Z33" s="117">
        <f t="shared" si="3"/>
        <v>3.19</v>
      </c>
      <c r="AA33" s="117">
        <f t="shared" si="3"/>
        <v>3.9699999999999998</v>
      </c>
      <c r="AB33" s="117">
        <f t="shared" si="3"/>
        <v>14.62</v>
      </c>
      <c r="AC33" s="117">
        <f t="shared" si="3"/>
        <v>14.78</v>
      </c>
      <c r="AD33" s="99"/>
      <c r="AE33" s="99"/>
      <c r="AF33" s="99"/>
      <c r="AG33" s="99"/>
      <c r="AH33" s="99"/>
      <c r="AI33" s="56"/>
    </row>
    <row r="34" spans="1:35" ht="15">
      <c r="A34" s="68" t="s">
        <v>7</v>
      </c>
      <c r="B34" s="96"/>
      <c r="C34" s="98"/>
      <c r="D34" s="111">
        <f>D18+D27+D33</f>
        <v>84.12200000000001</v>
      </c>
      <c r="E34" s="111">
        <f>E33+E27+E18</f>
        <v>99.44</v>
      </c>
      <c r="F34" s="111">
        <f>F18+F27+F33</f>
        <v>66.372</v>
      </c>
      <c r="G34" s="111">
        <f>G33+G27+G18</f>
        <v>73.34</v>
      </c>
      <c r="H34" s="111">
        <f>H18+H27+H33</f>
        <v>232.91199999999998</v>
      </c>
      <c r="I34" s="111">
        <f>I33+I27+I18</f>
        <v>286.79999999999995</v>
      </c>
      <c r="J34" s="111">
        <f>J18+J27+J33</f>
        <v>1858.344</v>
      </c>
      <c r="K34" s="111">
        <f>K33+K27+K18</f>
        <v>2148.3</v>
      </c>
      <c r="L34" s="119"/>
      <c r="M34" s="119"/>
      <c r="N34" s="117">
        <f aca="true" t="shared" si="4" ref="N34:AB34">N33+N27+N18</f>
        <v>884.8499999999999</v>
      </c>
      <c r="O34" s="117">
        <f t="shared" si="4"/>
        <v>1102.04</v>
      </c>
      <c r="P34" s="117">
        <f t="shared" si="4"/>
        <v>526.8199999999999</v>
      </c>
      <c r="Q34" s="117">
        <f t="shared" si="4"/>
        <v>579.86</v>
      </c>
      <c r="R34" s="117">
        <f t="shared" si="4"/>
        <v>285.06</v>
      </c>
      <c r="S34" s="117">
        <f t="shared" si="4"/>
        <v>352.63</v>
      </c>
      <c r="T34" s="117">
        <f t="shared" si="4"/>
        <v>1637.43</v>
      </c>
      <c r="U34" s="117">
        <f t="shared" si="4"/>
        <v>1937.8400000000001</v>
      </c>
      <c r="V34" s="117">
        <f t="shared" si="4"/>
        <v>194.36</v>
      </c>
      <c r="W34" s="117">
        <f t="shared" si="4"/>
        <v>236.21000000000004</v>
      </c>
      <c r="X34" s="117">
        <f t="shared" si="4"/>
        <v>47.279999999999994</v>
      </c>
      <c r="Y34" s="117">
        <f t="shared" si="4"/>
        <v>51.4</v>
      </c>
      <c r="Z34" s="117">
        <f t="shared" si="4"/>
        <v>7.28</v>
      </c>
      <c r="AA34" s="117">
        <f t="shared" si="4"/>
        <v>9.31</v>
      </c>
      <c r="AB34" s="117">
        <f t="shared" si="4"/>
        <v>26.99</v>
      </c>
      <c r="AC34" s="117">
        <f>+AC27+AC18</f>
        <v>14.15</v>
      </c>
      <c r="AD34" s="99"/>
      <c r="AE34" s="99"/>
      <c r="AF34" s="99"/>
      <c r="AG34" s="99"/>
      <c r="AH34" s="99"/>
      <c r="AI34" s="56"/>
    </row>
    <row r="35" spans="1:35" ht="15">
      <c r="A35" s="75"/>
      <c r="B35" s="98"/>
      <c r="C35" s="98"/>
      <c r="D35" s="56"/>
      <c r="E35" s="56"/>
      <c r="F35" s="9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99"/>
      <c r="AI35" s="56"/>
    </row>
    <row r="36" ht="15">
      <c r="F36" s="3"/>
    </row>
    <row r="37" spans="1:13" ht="18.75">
      <c r="A37" s="34"/>
      <c r="B37" s="27"/>
      <c r="C37" s="27"/>
      <c r="D37" s="3"/>
      <c r="E37" s="3"/>
      <c r="F37" s="3"/>
      <c r="G37" s="3"/>
      <c r="H37" s="3"/>
      <c r="I37" s="3"/>
      <c r="J37" s="3"/>
      <c r="K37" s="3"/>
      <c r="L37" s="2"/>
      <c r="M37" s="2"/>
    </row>
  </sheetData>
  <sheetProtection/>
  <mergeCells count="20"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  <mergeCell ref="I7:K7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</mergeCells>
  <printOptions/>
  <pageMargins left="0.11811023622047245" right="0.11811023622047245" top="0.7480314960629921" bottom="0.7480314960629921" header="0.31496062992125984" footer="0.31496062992125984"/>
  <pageSetup fitToWidth="0" fitToHeight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3"/>
  <sheetViews>
    <sheetView zoomScalePageLayoutView="0" workbookViewId="0" topLeftCell="A1">
      <selection activeCell="Y14" sqref="Y14"/>
    </sheetView>
  </sheetViews>
  <sheetFormatPr defaultColWidth="9.00390625" defaultRowHeight="12.75"/>
  <cols>
    <col min="1" max="1" width="17.25390625" style="0" customWidth="1"/>
    <col min="2" max="2" width="10.625" style="0" customWidth="1"/>
    <col min="3" max="5" width="9.00390625" style="0" bestFit="1" customWidth="1"/>
    <col min="6" max="6" width="10.125" style="0" customWidth="1"/>
    <col min="7" max="7" width="9.00390625" style="0" bestFit="1" customWidth="1"/>
    <col min="8" max="8" width="9.25390625" style="0" bestFit="1" customWidth="1"/>
    <col min="9" max="9" width="10.25390625" style="0" bestFit="1" customWidth="1"/>
    <col min="10" max="10" width="29.00390625" style="0" hidden="1" customWidth="1"/>
    <col min="11" max="11" width="0" style="0" hidden="1" customWidth="1"/>
    <col min="12" max="13" width="9.00390625" style="0" bestFit="1" customWidth="1"/>
    <col min="14" max="14" width="10.00390625" style="0" customWidth="1"/>
    <col min="15" max="17" width="9.00390625" style="0" bestFit="1" customWidth="1"/>
    <col min="18" max="18" width="9.375" style="0" customWidth="1"/>
    <col min="19" max="21" width="9.00390625" style="0" bestFit="1" customWidth="1"/>
    <col min="22" max="22" width="8.75390625" style="0" customWidth="1"/>
    <col min="23" max="24" width="9.00390625" style="0" bestFit="1" customWidth="1"/>
    <col min="25" max="25" width="9.625" style="0" customWidth="1"/>
    <col min="26" max="27" width="9.00390625" style="0" bestFit="1" customWidth="1"/>
    <col min="28" max="28" width="10.375" style="0" customWidth="1"/>
    <col min="31" max="31" width="24.75390625" style="0" hidden="1" customWidth="1"/>
    <col min="32" max="32" width="0" style="0" hidden="1" customWidth="1"/>
    <col min="34" max="34" width="9.875" style="0" customWidth="1"/>
  </cols>
  <sheetData>
    <row r="1" spans="1:27" ht="17.25" customHeight="1">
      <c r="A1" s="40"/>
      <c r="B1" s="169" t="s">
        <v>1</v>
      </c>
      <c r="C1" s="169"/>
      <c r="D1" s="169" t="s">
        <v>3</v>
      </c>
      <c r="E1" s="169"/>
      <c r="F1" s="169" t="s">
        <v>19</v>
      </c>
      <c r="G1" s="169"/>
      <c r="H1" s="180" t="s">
        <v>20</v>
      </c>
      <c r="I1" s="180"/>
      <c r="J1" s="180" t="s">
        <v>21</v>
      </c>
      <c r="K1" s="180"/>
      <c r="L1" s="185" t="s">
        <v>24</v>
      </c>
      <c r="M1" s="185"/>
      <c r="N1" s="185"/>
      <c r="O1" s="185"/>
      <c r="P1" s="163" t="s">
        <v>25</v>
      </c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40"/>
    </row>
    <row r="2" spans="1:27" ht="21.75" customHeight="1">
      <c r="A2" s="40"/>
      <c r="B2" s="36"/>
      <c r="C2" s="36"/>
      <c r="D2" s="36"/>
      <c r="E2" s="36"/>
      <c r="F2" s="36"/>
      <c r="G2" s="36"/>
      <c r="H2" s="180"/>
      <c r="I2" s="180"/>
      <c r="J2" s="180"/>
      <c r="K2" s="180"/>
      <c r="L2" s="163" t="s">
        <v>26</v>
      </c>
      <c r="M2" s="163"/>
      <c r="N2" s="163" t="s">
        <v>27</v>
      </c>
      <c r="O2" s="163"/>
      <c r="P2" s="163" t="s">
        <v>28</v>
      </c>
      <c r="Q2" s="163"/>
      <c r="R2" s="163" t="s">
        <v>33</v>
      </c>
      <c r="S2" s="163"/>
      <c r="T2" s="163" t="s">
        <v>29</v>
      </c>
      <c r="U2" s="163"/>
      <c r="V2" s="163" t="s">
        <v>31</v>
      </c>
      <c r="W2" s="163"/>
      <c r="X2" s="163" t="s">
        <v>32</v>
      </c>
      <c r="Y2" s="163"/>
      <c r="Z2" s="163" t="s">
        <v>30</v>
      </c>
      <c r="AA2" s="163"/>
    </row>
    <row r="3" spans="1:27" ht="33.75" customHeight="1">
      <c r="A3" s="40"/>
      <c r="B3" s="22" t="s">
        <v>22</v>
      </c>
      <c r="C3" s="22" t="s">
        <v>23</v>
      </c>
      <c r="D3" s="22" t="s">
        <v>22</v>
      </c>
      <c r="E3" s="22" t="s">
        <v>23</v>
      </c>
      <c r="F3" s="22" t="s">
        <v>22</v>
      </c>
      <c r="G3" s="22" t="s">
        <v>23</v>
      </c>
      <c r="H3" s="22" t="s">
        <v>22</v>
      </c>
      <c r="I3" s="22" t="s">
        <v>23</v>
      </c>
      <c r="J3" s="22" t="s">
        <v>22</v>
      </c>
      <c r="K3" s="22" t="s">
        <v>23</v>
      </c>
      <c r="L3" s="22" t="s">
        <v>22</v>
      </c>
      <c r="M3" s="22" t="s">
        <v>23</v>
      </c>
      <c r="N3" s="22" t="s">
        <v>22</v>
      </c>
      <c r="O3" s="22" t="s">
        <v>23</v>
      </c>
      <c r="P3" s="22" t="s">
        <v>22</v>
      </c>
      <c r="Q3" s="22" t="s">
        <v>23</v>
      </c>
      <c r="R3" s="22" t="s">
        <v>22</v>
      </c>
      <c r="S3" s="22" t="s">
        <v>23</v>
      </c>
      <c r="T3" s="22" t="s">
        <v>22</v>
      </c>
      <c r="U3" s="22" t="s">
        <v>23</v>
      </c>
      <c r="V3" s="22" t="s">
        <v>22</v>
      </c>
      <c r="W3" s="22" t="s">
        <v>23</v>
      </c>
      <c r="X3" s="22" t="s">
        <v>22</v>
      </c>
      <c r="Y3" s="22" t="s">
        <v>23</v>
      </c>
      <c r="Z3" s="22" t="s">
        <v>22</v>
      </c>
      <c r="AA3" s="22" t="s">
        <v>23</v>
      </c>
    </row>
    <row r="4" spans="1:36" ht="18.75">
      <c r="A4" s="40" t="s">
        <v>53</v>
      </c>
      <c r="B4" s="84">
        <f>'1.'!D17+'2.'!D19+'3.'!D19+'4.'!D19+'5.'!D28+6!D20+7!D18+8!D18+9!D19+'10'!D18</f>
        <v>237.65790000000004</v>
      </c>
      <c r="C4" s="85">
        <f>'1.'!E17+'2.'!E19+'3.'!E19+'4.'!E19+'5.'!E28+6!E20+7!E18+8!E18+9!E19+'10'!E18</f>
        <v>302.86</v>
      </c>
      <c r="D4" s="85">
        <f>'1.'!F17+'2.'!F19+'3.'!F19+'4.'!F19+'5.'!F28+6!F20+7!F18+8!F18+9!F19+'10'!F18</f>
        <v>229.98925</v>
      </c>
      <c r="E4" s="84">
        <f>'1.'!G17+'2.'!G19+'3.'!G19+'4.'!G19+'5.'!G28+6!G20+7!G18+8!G18+9!G19+'10'!G18</f>
        <v>320.46000000000004</v>
      </c>
      <c r="F4" s="84">
        <f>'1.'!H17+'2.'!H19+'3.'!H19+'4.'!H19+'5.'!H28+6!H20+7!H18+8!H18+9!H19+'10'!H18</f>
        <v>729.46275</v>
      </c>
      <c r="G4" s="85">
        <f>'1.'!I17+'2.'!I19+'3.'!I19+'4.'!I19+'5.'!I28+6!I20+7!I18+8!I18+9!I19+'10'!I18</f>
        <v>878.0799999999999</v>
      </c>
      <c r="H4" s="85">
        <f>'1.'!J17+'2.'!J19+'3.'!J19+'4.'!J19+'5.'!J28+6!J20+7!J18+8!J18+9!J19+'10'!J18</f>
        <v>5942.215050000001</v>
      </c>
      <c r="I4" s="84">
        <f>'1.'!K17+'2.'!K19+'3.'!K19+'4.'!K19+'5.'!K28+6!K20+7!K18+8!K18+9!K19+'10'!K18</f>
        <v>7275.49</v>
      </c>
      <c r="J4" s="86"/>
      <c r="K4" s="87"/>
      <c r="L4" s="85">
        <f>'1.'!N17+'2.'!N19+'3.'!N19+'4.'!N19+'5.'!N28+6!N20+7!N18+8!N18+9!N19+'10'!N18</f>
        <v>2938.2919999999995</v>
      </c>
      <c r="M4" s="84">
        <f>'1.'!O17+'2.'!O19+'3.'!O19+'4.'!O19+'5.'!O28+6!O20+7!O18+8!O18+9!O19+'10'!O18</f>
        <v>3519.54</v>
      </c>
      <c r="N4" s="84">
        <f>'1.'!P17+'2.'!P19+'3.'!P19+'4.'!P19+'5.'!P28+6!P20+7!P18+8!P18+9!P19+'10'!P18</f>
        <v>914.6</v>
      </c>
      <c r="O4" s="85">
        <f>'1.'!Q17+'2.'!Q19+'3.'!Q19+'4.'!Q19+'5.'!Q28+6!Q20+8!Q18+9!Q19+'10'!Q18</f>
        <v>955.4200000000001</v>
      </c>
      <c r="P4" s="85">
        <f>'1.'!R17+'2.'!R19+'3.'!R19+'4.'!R19+'5.'!R28+6!R20+7!R18+8!R18+9!R19+'10'!R18</f>
        <v>34.660000000000004</v>
      </c>
      <c r="Q4" s="84">
        <f>'1.'!S17+'2.'!S19+'3.'!S19+'4.'!S19+'5.'!S28+6!S20+7!S18+8!S18+9!S19+'10'!S18</f>
        <v>36.53</v>
      </c>
      <c r="R4" s="84">
        <f>'1.'!T17+'2.'!T19+'3.'!T19+'4.'!T19+'5.'!T28+6!T20+7!T18+8!T18+9!T19+'10'!T18</f>
        <v>5036.299999999999</v>
      </c>
      <c r="S4" s="85">
        <f>'1.'!U17+'2.'!U19+'3.'!U19+'4.'!U19+'5.'!U28+6!U20+7!U18+8!U18+9!U19+'10'!U18</f>
        <v>4864.89</v>
      </c>
      <c r="T4" s="85">
        <f>'1.'!V17+'2.'!V19+'3.'!V19+'4.'!V19+'5.'!V28+6!V20+7!V18+8!V18+9!V19+'10'!V18</f>
        <v>760.3</v>
      </c>
      <c r="U4" s="84">
        <f>'1.'!W17+'2.'!W19+'3.'!W19+'4.'!W19+'5.'!W28+6!W20+7!W18+8!W18+9!W19+'10'!W18</f>
        <v>1547.8899999999999</v>
      </c>
      <c r="V4" s="84">
        <f>'1.'!X17+'2.'!X19+'3.'!X19+'4.'!X19+'5.'!X28+6!X20+7!X18+8!X18+9!X19+'10'!X18</f>
        <v>14.81</v>
      </c>
      <c r="W4" s="85">
        <f>'1.'!Y17+'2.'!Y19+'3.'!Y19+'4.'!Y19+'5.'!Y28+6!Y20+7!Y18+8!Y18+9!Y19+'10'!Y18</f>
        <v>137.70000000000002</v>
      </c>
      <c r="X4" s="85">
        <f>'1.'!Z17+'2.'!Z19+'3.'!Z19+'4.'!Z19+'5.'!Z28+6!Z20+7!Z18+8!Z18+9!Z19+'10'!Z18</f>
        <v>9.011199999999999</v>
      </c>
      <c r="Y4" s="84">
        <f>'1.'!AA17+'2.'!AA19+'3.'!AA19+'4.'!AA19+'5.'!AA28+6!AA20+7!AA18+8!AA18+9!AA19+'10'!AA18</f>
        <v>6.470000000000001</v>
      </c>
      <c r="Z4" s="85">
        <f>'1.'!AB17+'2.'!AB19+'3.'!AB19+'4.'!AB19+'5.'!AB28+6!AB20+7!AB18+8!AB18+9!AB19+'10'!AB18</f>
        <v>101.89999999999999</v>
      </c>
      <c r="AA4" s="85">
        <f>'1.'!AC17+'2.'!AC19+'3.'!AC19+'4.'!AC19+'5.'!AC28+6!AC20+7!AC18+8!AC18+9!AC19+'10'!AC18</f>
        <v>99.05000000000001</v>
      </c>
      <c r="AB4" s="10"/>
      <c r="AC4" s="27"/>
      <c r="AD4" s="27"/>
      <c r="AE4" s="10"/>
      <c r="AF4" s="27"/>
      <c r="AG4" s="27"/>
      <c r="AH4" s="10"/>
      <c r="AI4" s="27"/>
      <c r="AJ4" s="27"/>
    </row>
    <row r="5" spans="1:36" ht="18.75">
      <c r="A5" s="40" t="s">
        <v>54</v>
      </c>
      <c r="B5" s="84">
        <f>'1.'!D26+'2.'!D29+'3.'!D28+'4.'!D28+'5.'!D37+6!D29+7!D26+8!D26+9!D28+'10'!D27</f>
        <v>257.55</v>
      </c>
      <c r="C5" s="85">
        <f>'1.'!E26+'2.'!E29+'3.'!E28+'4.'!E28+'5.'!E37+6!E29+7!E26+8!E26+9!E28+'10'!E27</f>
        <v>321.8612</v>
      </c>
      <c r="D5" s="85">
        <f>'1.'!F26+'2.'!F29+'3.'!F28+'4.'!F28+'5.'!F37+6!F29+7!F26+8!F26+9!F28+'10'!F27</f>
        <v>255.18</v>
      </c>
      <c r="E5" s="84">
        <f>'1.'!G26+'2.'!G29+'3.'!G28+'4.'!G28+'5.'!G37+6!G29+7!G26+8!G26+9!G28+'10'!G27</f>
        <v>304.01</v>
      </c>
      <c r="F5" s="84">
        <f>'1.'!H26+'2.'!H29+'3.'!H28+'4.'!H28+'5.'!H37+6!H29+7!H26+8!H26+9!H28+'10'!H27</f>
        <v>1064.1399999999999</v>
      </c>
      <c r="G5" s="85">
        <f>'1.'!I26+'2.'!I29+'3.'!I28+'4.'!I28+'5.'!I37+6!I29+7!I26+8!I26+9!I28+'10'!I27</f>
        <v>1274.47</v>
      </c>
      <c r="H5" s="85">
        <f>'1.'!J26+'2.'!J29+'3.'!J28+'4.'!J28+'5.'!J37+6!J29+7!J26+8!J26+9!J28+'10'!J27</f>
        <v>7612.6799999999985</v>
      </c>
      <c r="I5" s="84">
        <f>'1.'!K26+'2.'!K29+'3.'!K28+'4.'!K28+'5.'!K37+6!K29+7!K26+8!K26+9!K28+'10'!K27</f>
        <v>9123.919999999998</v>
      </c>
      <c r="J5" s="86"/>
      <c r="K5" s="87"/>
      <c r="L5" s="85">
        <f>'1.'!N26+'2.'!N29+'3.'!N28+'4.'!N28+'5.'!N37+6!N29+7!N26+8!N26+9!N28+'10'!N27</f>
        <v>1529.71</v>
      </c>
      <c r="M5" s="84">
        <f>'1.'!O26+'2.'!O29+'3.'!O28+'4.'!O28+'5.'!O37+6!O29+7!O26+8!O26+9!O28+'10'!O27</f>
        <v>1769.0100000000002</v>
      </c>
      <c r="N5" s="84">
        <f>'1.'!P26+'2.'!P29+'3.'!P28+'4.'!P28+'5.'!P37+6!P29+7!P26+8!P26+9!P28+'10'!P27</f>
        <v>1275.5300000000002</v>
      </c>
      <c r="O5" s="85">
        <f>'1.'!Q26+'2.'!Q29+'3.'!Q28+'4.'!Q28+'5.'!Q37+6!Q29+7!Q26+8!Q26+9!Q28+'10'!Q27</f>
        <v>1556.07</v>
      </c>
      <c r="P5" s="85">
        <f>'1.'!R26+'2.'!R29+'3.'!R28+'4.'!R28+'5.'!R37+6!R29+7!R26+8!R26+9!R28+'10'!R27</f>
        <v>1027.14</v>
      </c>
      <c r="Q5" s="84">
        <f>'1.'!S26+'2.'!S29+'3.'!S28+'4.'!S28+'5.'!S37+6!S29+7!S26+8!S26+9!S28+'10'!S27</f>
        <v>1354.4499999999998</v>
      </c>
      <c r="R5" s="84">
        <f>'1.'!T26+'2.'!T29+'3.'!T28+'4.'!T28+'5.'!T37+6!T29+7!T26+8!T26+9!T28+'10'!T27</f>
        <v>2665.15</v>
      </c>
      <c r="S5" s="85">
        <f>'1.'!U26+'2.'!U29+'3.'!U28+'4.'!U28+'5.'!U37+6!U29+7!U26+8!U26+9!U28+'10'!U27</f>
        <v>3185.3700000000003</v>
      </c>
      <c r="T5" s="85">
        <f>'1.'!V26+'2.'!V29+'3.'!V28+'4.'!V28+'5.'!V37+6!V29+7!V26+8!V26+9!V28+'10'!V27</f>
        <v>5021.010000000001</v>
      </c>
      <c r="U5" s="84">
        <f>'1.'!W26+'2.'!W29+'3.'!W28+'4.'!W28+'5.'!W37+6!W29+7!W26+8!W26+9!W28+'10'!W27</f>
        <v>6237.090000000001</v>
      </c>
      <c r="V5" s="84">
        <f>'1.'!X26+'2.'!X29+'3.'!X28+'4.'!X28+'5.'!X37+6!X29+7!X26+8!X26+9!X28+'10'!X27</f>
        <v>112.26499999999999</v>
      </c>
      <c r="W5" s="85">
        <f>'1.'!Y26+'2.'!Y29+'3.'!Y28+'4.'!Y28+'5.'!Y37+6!Y29+7!Y26+8!Y26+9!Y28+'10'!Y27</f>
        <v>131.45499999999998</v>
      </c>
      <c r="X5" s="85">
        <f>'1.'!Z26+'2.'!Z29+'3.'!Z28+'4.'!Z28+'5.'!Z37+6!Z29+7!Z26+8!Z26+9!Z28+'10'!Z27</f>
        <v>29.267</v>
      </c>
      <c r="Y5" s="84">
        <f>'1.'!AA26+'2.'!AA29+'3.'!AA28+'4.'!AA28+'5.'!AA37+6!AA29+7!AA26+8!AA26+9!AA28+'10'!AA27</f>
        <v>36.621</v>
      </c>
      <c r="Z5" s="85">
        <f>'1.'!AB26+'2.'!AB29+'3.'!AB28+'4.'!AB28+'5.'!AB37+6!AB29+7!AB26+8!AB26+9!AB28+'10'!AB27</f>
        <v>286.07</v>
      </c>
      <c r="AA5" s="85">
        <f>'1.'!AC26+'2.'!AC29+'3.'!AC28+'4.'!AC28+'5.'!AC37+6!AC29+7!AC26+8!AC26+9!AC28+'10'!AC27</f>
        <v>322.30999999999995</v>
      </c>
      <c r="AB5" s="10"/>
      <c r="AC5" s="27"/>
      <c r="AD5" s="27"/>
      <c r="AE5" s="10"/>
      <c r="AF5" s="27"/>
      <c r="AG5" s="27"/>
      <c r="AH5" s="10"/>
      <c r="AI5" s="27"/>
      <c r="AJ5" s="27"/>
    </row>
    <row r="6" spans="1:36" ht="18.75">
      <c r="A6" s="40" t="s">
        <v>55</v>
      </c>
      <c r="B6" s="88">
        <f>'1.'!D31+'2.'!D34+'3.'!D34+'4.'!D33+'5.'!D41+6!D34+7!D32+8!D31+9!D34+'10'!D33</f>
        <v>80.08000000000001</v>
      </c>
      <c r="C6" s="85">
        <f>'1.'!E31+'2.'!E34+'3.'!E34+'4.'!E33+'5.'!E41+6!E34+7!E32+8!E31+9!E34+'10'!E33</f>
        <v>85.57</v>
      </c>
      <c r="D6" s="85">
        <f>'1.'!F31+'2.'!F34+'3.'!F34+'4.'!F33+'5.'!F41+6!F34+7!F32+8!F31+9!F34+'10'!F33</f>
        <v>78.8</v>
      </c>
      <c r="E6" s="84">
        <f>'1.'!G31+'2.'!G34+'3.'!G34+'4.'!G33+'5.'!G41+6!G34+7!G32+8!G31+9!G34+'10'!G33</f>
        <v>78.82</v>
      </c>
      <c r="F6" s="84">
        <f>'1.'!H31+'2.'!H34+'3.'!H34+'4.'!H33+'5.'!H41+6!H34+7!H32+8!H31+9!H34+'10'!H33</f>
        <v>403.6000000000001</v>
      </c>
      <c r="G6" s="85">
        <f>'1.'!I31+'2.'!I34+'3.'!I34+'4.'!I33+'5.'!I41+6!I34+7!I32+8!I31+9!I34+'10'!I33</f>
        <v>452.3500000000001</v>
      </c>
      <c r="H6" s="85">
        <f>'1.'!J31+'2.'!J34+'3.'!J34+'4.'!J33+'5.'!J41+6!J34+7!J32+8!J31+9!J34+'10'!J33</f>
        <v>2843.28</v>
      </c>
      <c r="I6" s="84">
        <f>'1.'!K31+'2.'!K34+'3.'!K34+'4.'!K33+'5.'!K41+6!K34+7!K32+8!K31+9!K34+'10'!K33</f>
        <v>3163.9099999999994</v>
      </c>
      <c r="J6" s="59"/>
      <c r="K6" s="87"/>
      <c r="L6" s="85">
        <f>'1.'!N31+'2.'!N34+'3.'!N34+'4.'!N33+'5.'!N41+6!N34+7!N32+8!N31+9!N34+'10'!N33</f>
        <v>1922.1299999999999</v>
      </c>
      <c r="M6" s="84">
        <f>'1.'!O31+'2.'!O34+'3.'!O34+'4.'!O33+'5.'!O41+6!O34+7!O32+8!O31+9!O34+'10'!O33</f>
        <v>2049.75</v>
      </c>
      <c r="N6" s="84">
        <f>'1.'!P31+'2.'!P34+'3.'!P34+'4.'!P33+'5.'!P41+6!P34+7!P32+8!P31+9!P34+'10'!P33</f>
        <v>1274.8899999999999</v>
      </c>
      <c r="O6" s="85">
        <f>'1.'!Q31+'2.'!Q34+'3.'!Q34+'4.'!Q33+'5.'!Q41+6!Q34+7!Q32+8!Q31+9!Q34+'10'!Q33</f>
        <v>1862.28</v>
      </c>
      <c r="P6" s="85">
        <f>'1.'!R31+'2.'!R34+'3.'!R34+'4.'!R33+'5.'!R41+6!R34+7!R32+8!R31+9!R34+'10'!R33</f>
        <v>440.54999999999995</v>
      </c>
      <c r="Q6" s="84">
        <f>'1.'!S31+'2.'!S34+'3.'!S34+'4.'!S33+'5.'!S41+6!S34+7!S32+8!S31+9!S34+'10'!S33</f>
        <v>632.8399999999999</v>
      </c>
      <c r="R6" s="84">
        <f>'1.'!T31+'2.'!T34+'3.'!T34+'4.'!T33+'5.'!T41+6!T34+7!T32+8!T31+9!T34+'10'!T33</f>
        <v>1575.78</v>
      </c>
      <c r="S6" s="85">
        <f>'1.'!U31+'2.'!U34+'3.'!U34+'4.'!U33+'5.'!U41+6!U34+7!U32+8!U31+9!U34+'10'!U33</f>
        <v>1617.0800000000002</v>
      </c>
      <c r="T6" s="85">
        <f>'1.'!V31+'2.'!V34+'3.'!V34+'4.'!V33+'5.'!V41+6!V34+7!V32+8!V31+9!V34+'10'!V33</f>
        <v>385.86000000000007</v>
      </c>
      <c r="U6" s="84">
        <f>'1.'!W31+'2.'!W34+'3.'!W34+'4.'!W33+'5.'!W41+6!W34+7!W32+8!W31+9!W34+'10'!W33</f>
        <v>391.59000000000003</v>
      </c>
      <c r="V6" s="84">
        <f>'1.'!X31+'2.'!X34+'3.'!X34+'4.'!X33+'5.'!X41+6!X34+7!X32+8!X31+9!X34+'10'!X33</f>
        <v>18.259999999999998</v>
      </c>
      <c r="W6" s="85">
        <f>'1.'!Y31+'2.'!Y34+'3.'!Y34+'4.'!Y33+'5.'!Y41+6!Y34+7!Y32+8!Y31+9!Y34+'10'!Y33</f>
        <v>19.43</v>
      </c>
      <c r="X6" s="85">
        <f>'1.'!Z31+'2.'!Z34+'3.'!Z34+'4.'!Z33+'5.'!Z41+6!Z34+7!Z32+8!Z31+9!Z34+'10'!Z33</f>
        <v>8.49</v>
      </c>
      <c r="Y6" s="84">
        <f>'1.'!AA31+'2.'!AA34+'3.'!AA34+'4.'!AA33+'5.'!AA41+6!AA34+7!AA32+8!AA31+9!AA34+'10'!AA33</f>
        <v>9.57</v>
      </c>
      <c r="Z6" s="85">
        <f>'1.'!AB31+'2.'!AB34+'3.'!AB34+'4.'!AB33+'5.'!AB41+6!AB34+7!AB32+8!AB31+9!AB34+'10'!AB33</f>
        <v>254.43</v>
      </c>
      <c r="AA6" s="85">
        <f>'1.'!AC31+'2.'!AC34+'3.'!AC34+'4.'!AC33+'5.'!AC41+6!AC34+7!AC32+8!AC31+9!AC34+'10'!AC33</f>
        <v>257.34</v>
      </c>
      <c r="AB6" s="31"/>
      <c r="AC6" s="27"/>
      <c r="AD6" s="27"/>
      <c r="AE6" s="10"/>
      <c r="AF6" s="27"/>
      <c r="AG6" s="27"/>
      <c r="AH6" s="10"/>
      <c r="AI6" s="27"/>
      <c r="AJ6" s="27"/>
    </row>
    <row r="7" spans="1:36" ht="28.5" customHeight="1">
      <c r="A7" s="40" t="s">
        <v>56</v>
      </c>
      <c r="B7" s="89">
        <f aca="true" t="shared" si="0" ref="B7:I7">SUM(B4:B6)</f>
        <v>572.9179</v>
      </c>
      <c r="C7" s="85">
        <f t="shared" si="0"/>
        <v>707.2911999999999</v>
      </c>
      <c r="D7" s="85">
        <f t="shared" si="0"/>
        <v>562.96925</v>
      </c>
      <c r="E7" s="84">
        <f t="shared" si="0"/>
        <v>702.09</v>
      </c>
      <c r="F7" s="88">
        <f t="shared" si="0"/>
        <v>2182.71275</v>
      </c>
      <c r="G7" s="85">
        <f t="shared" si="0"/>
        <v>2584.34</v>
      </c>
      <c r="H7" s="85">
        <f t="shared" si="0"/>
        <v>16326.50505</v>
      </c>
      <c r="I7" s="84">
        <f t="shared" si="0"/>
        <v>19458.639999999996</v>
      </c>
      <c r="J7" s="58"/>
      <c r="K7" s="87"/>
      <c r="L7" s="85">
        <f aca="true" t="shared" si="1" ref="L7:AA7">SUM(L4:L6)</f>
        <v>6390.132</v>
      </c>
      <c r="M7" s="84">
        <f t="shared" si="1"/>
        <v>7338.3</v>
      </c>
      <c r="N7" s="88">
        <f t="shared" si="1"/>
        <v>3465.02</v>
      </c>
      <c r="O7" s="85">
        <f t="shared" si="1"/>
        <v>4373.7699999999995</v>
      </c>
      <c r="P7" s="85">
        <f t="shared" si="1"/>
        <v>1502.3500000000001</v>
      </c>
      <c r="Q7" s="84">
        <f t="shared" si="1"/>
        <v>2023.8199999999997</v>
      </c>
      <c r="R7" s="88">
        <f t="shared" si="1"/>
        <v>9277.23</v>
      </c>
      <c r="S7" s="85">
        <f t="shared" si="1"/>
        <v>9667.34</v>
      </c>
      <c r="T7" s="85">
        <f t="shared" si="1"/>
        <v>6167.170000000001</v>
      </c>
      <c r="U7" s="84">
        <f t="shared" si="1"/>
        <v>8176.5700000000015</v>
      </c>
      <c r="V7" s="88">
        <f t="shared" si="1"/>
        <v>145.33499999999998</v>
      </c>
      <c r="W7" s="85">
        <f t="shared" si="1"/>
        <v>288.585</v>
      </c>
      <c r="X7" s="85">
        <f t="shared" si="1"/>
        <v>46.7682</v>
      </c>
      <c r="Y7" s="88">
        <f t="shared" si="1"/>
        <v>52.661</v>
      </c>
      <c r="Z7" s="85">
        <f t="shared" si="1"/>
        <v>642.4</v>
      </c>
      <c r="AA7" s="85">
        <f t="shared" si="1"/>
        <v>678.6999999999999</v>
      </c>
      <c r="AB7" s="30"/>
      <c r="AC7" s="27"/>
      <c r="AD7" s="27"/>
      <c r="AE7" s="31"/>
      <c r="AF7" s="27"/>
      <c r="AG7" s="27"/>
      <c r="AH7" s="31"/>
      <c r="AI7" s="27"/>
      <c r="AJ7" s="27"/>
    </row>
    <row r="8" spans="1:36" ht="31.5" customHeight="1">
      <c r="A8" s="40" t="s">
        <v>57</v>
      </c>
      <c r="B8" s="90">
        <f aca="true" t="shared" si="2" ref="B8:I8">B7/10</f>
        <v>57.291790000000006</v>
      </c>
      <c r="C8" s="87">
        <f t="shared" si="2"/>
        <v>70.72912</v>
      </c>
      <c r="D8" s="87">
        <f t="shared" si="2"/>
        <v>56.296925</v>
      </c>
      <c r="E8" s="86">
        <f t="shared" si="2"/>
        <v>70.209</v>
      </c>
      <c r="F8" s="86">
        <f t="shared" si="2"/>
        <v>218.271275</v>
      </c>
      <c r="G8" s="87">
        <f t="shared" si="2"/>
        <v>258.434</v>
      </c>
      <c r="H8" s="87">
        <f t="shared" si="2"/>
        <v>1632.650505</v>
      </c>
      <c r="I8" s="87">
        <f t="shared" si="2"/>
        <v>1945.8639999999996</v>
      </c>
      <c r="J8" s="91"/>
      <c r="K8" s="87"/>
      <c r="L8" s="87">
        <f aca="true" t="shared" si="3" ref="L8:AA8">L7/10</f>
        <v>639.0132</v>
      </c>
      <c r="M8" s="86">
        <f t="shared" si="3"/>
        <v>733.83</v>
      </c>
      <c r="N8" s="86">
        <f t="shared" si="3"/>
        <v>346.502</v>
      </c>
      <c r="O8" s="87">
        <f t="shared" si="3"/>
        <v>437.37699999999995</v>
      </c>
      <c r="P8" s="87">
        <f t="shared" si="3"/>
        <v>150.235</v>
      </c>
      <c r="Q8" s="87">
        <f t="shared" si="3"/>
        <v>202.38199999999998</v>
      </c>
      <c r="R8" s="86">
        <f t="shared" si="3"/>
        <v>927.723</v>
      </c>
      <c r="S8" s="87">
        <f t="shared" si="3"/>
        <v>966.734</v>
      </c>
      <c r="T8" s="87">
        <f t="shared" si="3"/>
        <v>616.7170000000001</v>
      </c>
      <c r="U8" s="87">
        <f t="shared" si="3"/>
        <v>817.6570000000002</v>
      </c>
      <c r="V8" s="86">
        <f t="shared" si="3"/>
        <v>14.533499999999998</v>
      </c>
      <c r="W8" s="87">
        <f t="shared" si="3"/>
        <v>28.8585</v>
      </c>
      <c r="X8" s="87">
        <f t="shared" si="3"/>
        <v>4.67682</v>
      </c>
      <c r="Y8" s="91">
        <f t="shared" si="3"/>
        <v>5.2661</v>
      </c>
      <c r="Z8" s="87">
        <f t="shared" si="3"/>
        <v>64.24</v>
      </c>
      <c r="AA8" s="87">
        <f t="shared" si="3"/>
        <v>67.86999999999999</v>
      </c>
      <c r="AB8" s="10"/>
      <c r="AC8" s="27"/>
      <c r="AD8" s="27"/>
      <c r="AE8" s="30"/>
      <c r="AF8" s="27"/>
      <c r="AG8" s="27"/>
      <c r="AH8" s="30"/>
      <c r="AI8" s="27"/>
      <c r="AJ8" s="27"/>
    </row>
    <row r="9" spans="2:36" ht="36" customHeight="1">
      <c r="B9" s="10"/>
      <c r="C9" s="27"/>
      <c r="D9" s="27"/>
      <c r="F9" s="33"/>
      <c r="G9" s="27"/>
      <c r="H9" s="27"/>
      <c r="J9" s="33"/>
      <c r="K9" s="27"/>
      <c r="L9" s="27"/>
      <c r="N9" s="33"/>
      <c r="O9" s="27"/>
      <c r="P9" s="27"/>
      <c r="R9" s="33"/>
      <c r="S9" s="27"/>
      <c r="T9" s="27"/>
      <c r="V9" s="33"/>
      <c r="W9" s="27"/>
      <c r="X9" s="27"/>
      <c r="Y9" s="33"/>
      <c r="Z9" s="23"/>
      <c r="AA9" s="23"/>
      <c r="AB9" s="10"/>
      <c r="AC9" s="27"/>
      <c r="AD9" s="27"/>
      <c r="AE9" s="10"/>
      <c r="AF9" s="27"/>
      <c r="AG9" s="27"/>
      <c r="AH9" s="10"/>
      <c r="AI9" s="27"/>
      <c r="AJ9" s="23"/>
    </row>
    <row r="10" spans="2:36" ht="41.25" customHeight="1">
      <c r="B10" s="33"/>
      <c r="C10" s="27"/>
      <c r="D10" s="27"/>
      <c r="F10" s="10"/>
      <c r="G10" s="27"/>
      <c r="H10" s="27"/>
      <c r="J10" s="10"/>
      <c r="K10" s="27"/>
      <c r="L10" s="27"/>
      <c r="N10" s="10"/>
      <c r="O10" s="27"/>
      <c r="P10" s="27"/>
      <c r="R10" s="10"/>
      <c r="S10" s="27"/>
      <c r="T10" s="27"/>
      <c r="V10" s="32"/>
      <c r="W10" s="27"/>
      <c r="X10" s="27"/>
      <c r="Y10" s="33"/>
      <c r="Z10" s="27"/>
      <c r="AA10" s="27"/>
      <c r="AB10" s="10"/>
      <c r="AC10" s="27"/>
      <c r="AD10" s="27"/>
      <c r="AE10" s="10"/>
      <c r="AF10" s="27"/>
      <c r="AG10" s="27"/>
      <c r="AH10" s="33"/>
      <c r="AI10" s="27"/>
      <c r="AJ10" s="27"/>
    </row>
    <row r="11" spans="2:36" ht="24" customHeight="1">
      <c r="B11" s="10"/>
      <c r="C11" s="27"/>
      <c r="D11" s="27"/>
      <c r="F11" s="10"/>
      <c r="G11" s="27"/>
      <c r="H11" s="27"/>
      <c r="J11" s="10"/>
      <c r="K11" s="27"/>
      <c r="L11" s="27"/>
      <c r="N11" s="10"/>
      <c r="O11" s="27"/>
      <c r="P11" s="27"/>
      <c r="R11" s="33"/>
      <c r="S11" s="27"/>
      <c r="T11" s="27"/>
      <c r="V11" s="33"/>
      <c r="W11" s="27"/>
      <c r="X11" s="27"/>
      <c r="Y11" s="10"/>
      <c r="Z11" s="23"/>
      <c r="AA11" s="23"/>
      <c r="AB11" s="33"/>
      <c r="AC11" s="27"/>
      <c r="AD11" s="27"/>
      <c r="AE11" s="10"/>
      <c r="AF11" s="27"/>
      <c r="AG11" s="27"/>
      <c r="AH11" s="10"/>
      <c r="AI11" s="23"/>
      <c r="AJ11" s="23"/>
    </row>
    <row r="12" spans="2:36" ht="40.5" customHeight="1">
      <c r="B12" s="33"/>
      <c r="C12" s="27"/>
      <c r="D12" s="27"/>
      <c r="F12" s="33"/>
      <c r="G12" s="27"/>
      <c r="H12" s="27"/>
      <c r="J12" s="10"/>
      <c r="K12" s="27"/>
      <c r="L12" s="27"/>
      <c r="N12" s="10"/>
      <c r="O12" s="27"/>
      <c r="P12" s="27"/>
      <c r="R12" s="10"/>
      <c r="S12" s="27"/>
      <c r="T12" s="27"/>
      <c r="V12" s="33"/>
      <c r="W12" s="27"/>
      <c r="X12" s="27"/>
      <c r="Y12" s="33"/>
      <c r="Z12" s="27"/>
      <c r="AA12" s="27"/>
      <c r="AB12" s="10"/>
      <c r="AC12" s="27"/>
      <c r="AD12" s="27"/>
      <c r="AE12" s="33"/>
      <c r="AF12" s="27"/>
      <c r="AG12" s="27"/>
      <c r="AH12" s="10"/>
      <c r="AI12" s="27"/>
      <c r="AJ12" s="27"/>
    </row>
    <row r="13" spans="2:36" ht="18.75">
      <c r="B13" s="10"/>
      <c r="C13" s="27"/>
      <c r="D13" s="27"/>
      <c r="F13" s="10"/>
      <c r="G13" s="27"/>
      <c r="H13" s="27"/>
      <c r="J13" s="10"/>
      <c r="K13" s="27"/>
      <c r="L13" s="27"/>
      <c r="N13" s="10"/>
      <c r="O13" s="27"/>
      <c r="P13" s="27"/>
      <c r="R13" s="10"/>
      <c r="S13" s="27"/>
      <c r="T13" s="27"/>
      <c r="V13" s="10"/>
      <c r="W13" s="27"/>
      <c r="X13" s="27"/>
      <c r="Y13" s="10"/>
      <c r="Z13" s="27"/>
      <c r="AA13" s="27"/>
      <c r="AB13" s="10"/>
      <c r="AC13" s="27"/>
      <c r="AD13" s="27"/>
      <c r="AE13" s="10"/>
      <c r="AF13" s="27"/>
      <c r="AG13" s="27"/>
      <c r="AH13" s="10"/>
      <c r="AI13" s="27"/>
      <c r="AJ13" s="27"/>
    </row>
    <row r="14" spans="2:36" ht="18.75">
      <c r="B14" s="31"/>
      <c r="C14" s="27"/>
      <c r="D14" s="27"/>
      <c r="F14" s="10"/>
      <c r="G14" s="27"/>
      <c r="H14" s="27"/>
      <c r="J14" s="31"/>
      <c r="K14" s="27"/>
      <c r="L14" s="27"/>
      <c r="N14" s="10"/>
      <c r="O14" s="27"/>
      <c r="P14" s="27"/>
      <c r="R14" s="10"/>
      <c r="S14" s="27"/>
      <c r="T14" s="27"/>
      <c r="V14" s="10"/>
      <c r="W14" s="27"/>
      <c r="X14" s="27"/>
      <c r="Y14" s="10"/>
      <c r="Z14" s="27"/>
      <c r="AA14" s="27"/>
      <c r="AB14" s="31"/>
      <c r="AC14" s="27"/>
      <c r="AD14" s="23"/>
      <c r="AE14" s="10"/>
      <c r="AF14" s="27"/>
      <c r="AG14" s="27"/>
      <c r="AH14" s="10"/>
      <c r="AI14" s="27"/>
      <c r="AJ14" s="27"/>
    </row>
    <row r="15" spans="2:36" ht="18.75">
      <c r="B15" s="30"/>
      <c r="C15" s="27"/>
      <c r="D15" s="27"/>
      <c r="F15" s="29"/>
      <c r="G15" s="27"/>
      <c r="H15" s="27"/>
      <c r="J15" s="30"/>
      <c r="K15" s="27"/>
      <c r="L15" s="27"/>
      <c r="N15" s="29"/>
      <c r="O15" s="27"/>
      <c r="P15" s="27"/>
      <c r="R15" s="31"/>
      <c r="S15" s="27"/>
      <c r="T15" s="27"/>
      <c r="V15" s="31"/>
      <c r="W15" s="27"/>
      <c r="X15" s="27"/>
      <c r="Y15" s="10"/>
      <c r="Z15" s="27"/>
      <c r="AA15" s="27"/>
      <c r="AB15" s="30"/>
      <c r="AC15" s="27"/>
      <c r="AD15" s="23"/>
      <c r="AE15" s="10"/>
      <c r="AF15" s="27"/>
      <c r="AG15" s="27"/>
      <c r="AH15" s="10"/>
      <c r="AI15" s="27"/>
      <c r="AJ15" s="27"/>
    </row>
    <row r="16" spans="2:36" ht="28.5" customHeight="1">
      <c r="B16" s="10"/>
      <c r="C16" s="27"/>
      <c r="D16" s="27"/>
      <c r="F16" s="28"/>
      <c r="G16" s="27"/>
      <c r="H16" s="27"/>
      <c r="J16" s="33"/>
      <c r="K16" s="27"/>
      <c r="L16" s="27"/>
      <c r="N16" s="28"/>
      <c r="O16" s="27"/>
      <c r="P16" s="27"/>
      <c r="R16" s="30"/>
      <c r="S16" s="27"/>
      <c r="T16" s="27"/>
      <c r="V16" s="30"/>
      <c r="W16" s="27"/>
      <c r="X16" s="27"/>
      <c r="Y16" s="31"/>
      <c r="Z16" s="27"/>
      <c r="AA16" s="23"/>
      <c r="AB16" s="10"/>
      <c r="AC16" s="27"/>
      <c r="AD16" s="27"/>
      <c r="AE16" s="31"/>
      <c r="AF16" s="27"/>
      <c r="AG16" s="27"/>
      <c r="AH16" s="31"/>
      <c r="AI16" s="27"/>
      <c r="AJ16" s="27"/>
    </row>
    <row r="17" spans="2:36" ht="18.75" customHeight="1">
      <c r="B17" s="10"/>
      <c r="C17" s="27"/>
      <c r="D17" s="27"/>
      <c r="F17" s="10"/>
      <c r="G17" s="27"/>
      <c r="H17" s="27"/>
      <c r="J17" s="10"/>
      <c r="K17" s="27"/>
      <c r="L17" s="27"/>
      <c r="N17" s="10"/>
      <c r="O17" s="27"/>
      <c r="P17" s="27"/>
      <c r="R17" s="34"/>
      <c r="S17" s="27"/>
      <c r="T17" s="27"/>
      <c r="V17" s="10"/>
      <c r="W17" s="27"/>
      <c r="X17" s="27"/>
      <c r="Y17" s="30"/>
      <c r="Z17" s="27"/>
      <c r="AA17" s="27"/>
      <c r="AB17" s="10"/>
      <c r="AC17" s="27"/>
      <c r="AD17" s="27"/>
      <c r="AE17" s="30"/>
      <c r="AF17" s="27"/>
      <c r="AG17" s="27"/>
      <c r="AH17" s="30"/>
      <c r="AI17" s="27"/>
      <c r="AJ17" s="23"/>
    </row>
    <row r="18" spans="2:36" ht="21.75" customHeight="1">
      <c r="B18" s="10"/>
      <c r="C18" s="27"/>
      <c r="D18" s="27"/>
      <c r="F18" s="10"/>
      <c r="G18" s="27"/>
      <c r="H18" s="27"/>
      <c r="J18" s="10"/>
      <c r="K18" s="27"/>
      <c r="L18" s="27"/>
      <c r="N18" s="10"/>
      <c r="O18" s="27"/>
      <c r="P18" s="27"/>
      <c r="R18" s="10"/>
      <c r="S18" s="27"/>
      <c r="T18" s="27"/>
      <c r="V18" s="10"/>
      <c r="W18" s="27"/>
      <c r="X18" s="27"/>
      <c r="Y18" s="10"/>
      <c r="Z18" s="27"/>
      <c r="AA18" s="27"/>
      <c r="AB18" s="10"/>
      <c r="AC18" s="27"/>
      <c r="AD18" s="23"/>
      <c r="AE18" s="33"/>
      <c r="AF18" s="27"/>
      <c r="AG18" s="27"/>
      <c r="AH18" s="10"/>
      <c r="AI18" s="27"/>
      <c r="AJ18" s="27"/>
    </row>
    <row r="19" spans="6:36" ht="18.75">
      <c r="F19" s="10"/>
      <c r="G19" s="27"/>
      <c r="H19" s="27"/>
      <c r="J19" s="10"/>
      <c r="K19" s="27"/>
      <c r="L19" s="27"/>
      <c r="O19" s="23"/>
      <c r="P19" s="23"/>
      <c r="R19" s="10"/>
      <c r="S19" s="27"/>
      <c r="T19" s="27"/>
      <c r="V19" s="10"/>
      <c r="W19" s="27"/>
      <c r="X19" s="27"/>
      <c r="Y19" s="10"/>
      <c r="Z19" s="27"/>
      <c r="AA19" s="27"/>
      <c r="AE19" s="10"/>
      <c r="AF19" s="27"/>
      <c r="AG19" s="27"/>
      <c r="AH19" s="10"/>
      <c r="AI19" s="27"/>
      <c r="AJ19" s="27"/>
    </row>
    <row r="20" spans="6:36" ht="18.75">
      <c r="F20" s="4"/>
      <c r="G20" s="27"/>
      <c r="H20" s="27"/>
      <c r="N20" s="4"/>
      <c r="O20" s="27"/>
      <c r="P20" s="23"/>
      <c r="R20" s="10"/>
      <c r="S20" s="27"/>
      <c r="T20" s="27"/>
      <c r="V20" s="31"/>
      <c r="W20" s="27"/>
      <c r="X20" s="23"/>
      <c r="Y20" s="10"/>
      <c r="Z20" s="27"/>
      <c r="AA20" s="27"/>
      <c r="AE20" s="10"/>
      <c r="AF20" s="27"/>
      <c r="AG20" s="27"/>
      <c r="AH20" s="10"/>
      <c r="AI20" s="27"/>
      <c r="AJ20" s="27"/>
    </row>
    <row r="21" spans="6:33" ht="18.75">
      <c r="F21" s="4"/>
      <c r="G21" s="27"/>
      <c r="H21" s="27"/>
      <c r="N21" s="4"/>
      <c r="O21" s="27"/>
      <c r="P21" s="23"/>
      <c r="V21" s="31"/>
      <c r="W21" s="27"/>
      <c r="X21" s="23"/>
      <c r="Y21" s="4"/>
      <c r="Z21" s="27"/>
      <c r="AA21" s="23"/>
      <c r="AE21" s="4"/>
      <c r="AF21" s="27"/>
      <c r="AG21" s="23"/>
    </row>
    <row r="22" spans="15:27" ht="15">
      <c r="O22" s="23"/>
      <c r="P22" s="23"/>
      <c r="Y22" s="4"/>
      <c r="Z22" s="27"/>
      <c r="AA22" s="23"/>
    </row>
    <row r="23" spans="15:16" ht="12.75">
      <c r="O23" s="23"/>
      <c r="P23" s="23"/>
    </row>
  </sheetData>
  <sheetProtection/>
  <mergeCells count="15">
    <mergeCell ref="B1:C1"/>
    <mergeCell ref="D1:E1"/>
    <mergeCell ref="F1:G1"/>
    <mergeCell ref="P2:Q2"/>
    <mergeCell ref="R2:S2"/>
    <mergeCell ref="T2:U2"/>
    <mergeCell ref="P1:Z1"/>
    <mergeCell ref="L2:M2"/>
    <mergeCell ref="N2:O2"/>
    <mergeCell ref="H1:I2"/>
    <mergeCell ref="J1:K2"/>
    <mergeCell ref="L1:O1"/>
    <mergeCell ref="V2:W2"/>
    <mergeCell ref="X2:Y2"/>
    <mergeCell ref="Z2:AA2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zoomScalePageLayoutView="0" workbookViewId="0" topLeftCell="A19">
      <selection activeCell="T23" sqref="T23"/>
    </sheetView>
  </sheetViews>
  <sheetFormatPr defaultColWidth="9.00390625" defaultRowHeight="12.75"/>
  <cols>
    <col min="1" max="1" width="32.25390625" style="0" customWidth="1"/>
    <col min="2" max="2" width="6.25390625" style="23" customWidth="1"/>
    <col min="3" max="3" width="5.75390625" style="23" customWidth="1"/>
    <col min="4" max="4" width="6.25390625" style="0" customWidth="1"/>
    <col min="5" max="5" width="6.75390625" style="0" customWidth="1"/>
    <col min="6" max="6" width="7.125" style="0" customWidth="1"/>
    <col min="7" max="7" width="6.25390625" style="0" customWidth="1"/>
    <col min="8" max="8" width="7.125" style="0" customWidth="1"/>
    <col min="9" max="10" width="7.375" style="0" customWidth="1"/>
    <col min="12" max="13" width="0" style="0" hidden="1" customWidth="1"/>
    <col min="34" max="34" width="12.875" style="0" customWidth="1"/>
    <col min="35" max="35" width="27.7539062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15">
      <c r="A6" s="2" t="s">
        <v>45</v>
      </c>
      <c r="B6" s="3"/>
      <c r="D6" s="3"/>
      <c r="E6" s="3"/>
      <c r="F6" s="3"/>
      <c r="G6" s="3"/>
      <c r="H6" s="3"/>
      <c r="J6" s="3"/>
      <c r="N6" s="55"/>
      <c r="O6" s="55"/>
      <c r="P6" s="55"/>
      <c r="CC6" s="3"/>
    </row>
    <row r="7" spans="2:81" s="2" customFormat="1" ht="15">
      <c r="B7" s="3"/>
      <c r="D7" s="3"/>
      <c r="E7" s="3"/>
      <c r="F7" s="3"/>
      <c r="G7" s="3"/>
      <c r="H7" s="3"/>
      <c r="J7" s="3"/>
      <c r="N7" s="55"/>
      <c r="O7" s="189" t="s">
        <v>153</v>
      </c>
      <c r="P7" s="189"/>
      <c r="Q7" s="189"/>
      <c r="CC7" s="3"/>
    </row>
    <row r="8" spans="2:81" s="2" customFormat="1" ht="15">
      <c r="B8" s="3"/>
      <c r="D8" s="3"/>
      <c r="E8" s="3"/>
      <c r="F8" s="3"/>
      <c r="G8" s="3"/>
      <c r="H8" s="3"/>
      <c r="J8" s="3"/>
      <c r="N8" s="55"/>
      <c r="O8" s="189"/>
      <c r="P8" s="189"/>
      <c r="Q8" s="189"/>
      <c r="CC8" s="3"/>
    </row>
    <row r="10" spans="1:35" ht="12.75" customHeight="1">
      <c r="A10" s="169" t="s">
        <v>0</v>
      </c>
      <c r="B10" s="170" t="s">
        <v>2</v>
      </c>
      <c r="C10" s="171"/>
      <c r="D10" s="174" t="s">
        <v>1</v>
      </c>
      <c r="E10" s="175"/>
      <c r="F10" s="174" t="s">
        <v>3</v>
      </c>
      <c r="G10" s="175"/>
      <c r="H10" s="169" t="s">
        <v>19</v>
      </c>
      <c r="I10" s="169"/>
      <c r="J10" s="180" t="s">
        <v>60</v>
      </c>
      <c r="K10" s="180"/>
      <c r="L10" s="181" t="s">
        <v>21</v>
      </c>
      <c r="M10" s="182"/>
      <c r="N10" s="166" t="s">
        <v>61</v>
      </c>
      <c r="O10" s="167"/>
      <c r="P10" s="167"/>
      <c r="Q10" s="167"/>
      <c r="R10" s="167"/>
      <c r="S10" s="167"/>
      <c r="T10" s="167"/>
      <c r="U10" s="168"/>
      <c r="V10" s="160" t="s">
        <v>25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2"/>
      <c r="AH10" s="40"/>
      <c r="AI10" s="40"/>
    </row>
    <row r="11" spans="1:35" ht="12.75" customHeight="1">
      <c r="A11" s="169"/>
      <c r="B11" s="172"/>
      <c r="C11" s="173"/>
      <c r="D11" s="176"/>
      <c r="E11" s="177"/>
      <c r="F11" s="178"/>
      <c r="G11" s="179"/>
      <c r="H11" s="169"/>
      <c r="I11" s="169"/>
      <c r="J11" s="180"/>
      <c r="K11" s="180"/>
      <c r="L11" s="183"/>
      <c r="M11" s="184"/>
      <c r="N11" s="160" t="s">
        <v>72</v>
      </c>
      <c r="O11" s="162"/>
      <c r="P11" s="160" t="s">
        <v>66</v>
      </c>
      <c r="Q11" s="162"/>
      <c r="R11" s="160" t="s">
        <v>67</v>
      </c>
      <c r="S11" s="162"/>
      <c r="T11" s="160" t="s">
        <v>65</v>
      </c>
      <c r="U11" s="162"/>
      <c r="V11" s="163" t="s">
        <v>29</v>
      </c>
      <c r="W11" s="163"/>
      <c r="X11" s="163" t="s">
        <v>73</v>
      </c>
      <c r="Y11" s="163"/>
      <c r="Z11" s="163" t="s">
        <v>62</v>
      </c>
      <c r="AA11" s="163"/>
      <c r="AB11" s="163" t="s">
        <v>30</v>
      </c>
      <c r="AC11" s="163"/>
      <c r="AD11" s="185" t="s">
        <v>68</v>
      </c>
      <c r="AE11" s="185"/>
      <c r="AF11" s="185" t="s">
        <v>69</v>
      </c>
      <c r="AG11" s="185"/>
      <c r="AH11" s="43" t="s">
        <v>70</v>
      </c>
      <c r="AI11" s="43" t="s">
        <v>71</v>
      </c>
    </row>
    <row r="12" spans="1:35" ht="12.75">
      <c r="A12" s="40"/>
      <c r="B12" s="137" t="s">
        <v>22</v>
      </c>
      <c r="C12" s="137" t="s">
        <v>23</v>
      </c>
      <c r="D12" s="138" t="s">
        <v>22</v>
      </c>
      <c r="E12" s="138" t="s">
        <v>23</v>
      </c>
      <c r="F12" s="138" t="s">
        <v>22</v>
      </c>
      <c r="G12" s="138" t="s">
        <v>23</v>
      </c>
      <c r="H12" s="138" t="s">
        <v>22</v>
      </c>
      <c r="I12" s="138" t="s">
        <v>23</v>
      </c>
      <c r="J12" s="138" t="s">
        <v>22</v>
      </c>
      <c r="K12" s="138" t="s">
        <v>23</v>
      </c>
      <c r="L12" s="138" t="s">
        <v>22</v>
      </c>
      <c r="M12" s="138" t="s">
        <v>23</v>
      </c>
      <c r="N12" s="138" t="s">
        <v>22</v>
      </c>
      <c r="O12" s="138" t="s">
        <v>23</v>
      </c>
      <c r="P12" s="138" t="s">
        <v>22</v>
      </c>
      <c r="Q12" s="138" t="s">
        <v>23</v>
      </c>
      <c r="R12" s="138" t="s">
        <v>22</v>
      </c>
      <c r="S12" s="138" t="s">
        <v>23</v>
      </c>
      <c r="T12" s="138" t="s">
        <v>22</v>
      </c>
      <c r="U12" s="138" t="s">
        <v>23</v>
      </c>
      <c r="V12" s="138" t="s">
        <v>22</v>
      </c>
      <c r="W12" s="138" t="s">
        <v>23</v>
      </c>
      <c r="X12" s="138" t="s">
        <v>22</v>
      </c>
      <c r="Y12" s="138" t="s">
        <v>23</v>
      </c>
      <c r="Z12" s="138" t="s">
        <v>22</v>
      </c>
      <c r="AA12" s="138" t="s">
        <v>23</v>
      </c>
      <c r="AB12" s="138" t="s">
        <v>22</v>
      </c>
      <c r="AC12" s="138" t="s">
        <v>23</v>
      </c>
      <c r="AD12" s="138" t="s">
        <v>22</v>
      </c>
      <c r="AE12" s="138" t="s">
        <v>23</v>
      </c>
      <c r="AF12" s="138" t="s">
        <v>22</v>
      </c>
      <c r="AG12" s="138" t="s">
        <v>23</v>
      </c>
      <c r="AH12" s="99"/>
      <c r="AI12" s="56"/>
    </row>
    <row r="13" spans="1:35" ht="18.75">
      <c r="A13" s="50" t="s">
        <v>17</v>
      </c>
      <c r="B13" s="137"/>
      <c r="C13" s="137"/>
      <c r="D13" s="138"/>
      <c r="E13" s="138"/>
      <c r="F13" s="138"/>
      <c r="G13" s="138"/>
      <c r="H13" s="138"/>
      <c r="I13" s="138"/>
      <c r="J13" s="111"/>
      <c r="K13" s="111"/>
      <c r="L13" s="138"/>
      <c r="M13" s="13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56"/>
    </row>
    <row r="14" spans="1:35" ht="35.25" customHeight="1">
      <c r="A14" s="61" t="s">
        <v>85</v>
      </c>
      <c r="B14" s="95">
        <v>180</v>
      </c>
      <c r="C14" s="149">
        <v>200</v>
      </c>
      <c r="D14" s="102">
        <v>5.876999999999999</v>
      </c>
      <c r="E14" s="102">
        <v>6.56</v>
      </c>
      <c r="F14" s="102">
        <v>11.046599999999998</v>
      </c>
      <c r="G14" s="102">
        <v>12.22</v>
      </c>
      <c r="H14" s="102">
        <v>29.763</v>
      </c>
      <c r="I14" s="102">
        <v>33.11</v>
      </c>
      <c r="J14" s="102">
        <v>241.9794</v>
      </c>
      <c r="K14" s="102">
        <v>141.93</v>
      </c>
      <c r="L14" s="102">
        <v>22.92</v>
      </c>
      <c r="M14" s="102">
        <v>22.92</v>
      </c>
      <c r="N14" s="102">
        <v>132</v>
      </c>
      <c r="O14" s="102">
        <v>146.67</v>
      </c>
      <c r="P14" s="102">
        <v>41.4</v>
      </c>
      <c r="Q14" s="102">
        <v>46</v>
      </c>
      <c r="R14" s="102">
        <v>1.1</v>
      </c>
      <c r="S14" s="102">
        <v>1.22</v>
      </c>
      <c r="T14" s="102">
        <v>150.3</v>
      </c>
      <c r="U14" s="102">
        <v>167</v>
      </c>
      <c r="V14" s="102">
        <v>40.2</v>
      </c>
      <c r="W14" s="102">
        <v>44.67</v>
      </c>
      <c r="X14" s="102">
        <v>0.7</v>
      </c>
      <c r="Y14" s="102">
        <v>0.78</v>
      </c>
      <c r="Z14" s="102">
        <v>0.1</v>
      </c>
      <c r="AA14" s="102">
        <v>0.11</v>
      </c>
      <c r="AB14" s="102">
        <v>0.9</v>
      </c>
      <c r="AC14" s="102">
        <v>1</v>
      </c>
      <c r="AD14" s="81">
        <v>0.2</v>
      </c>
      <c r="AE14" s="99"/>
      <c r="AF14" s="102">
        <v>9.8</v>
      </c>
      <c r="AG14" s="99"/>
      <c r="AH14" s="99">
        <v>198</v>
      </c>
      <c r="AI14" s="57" t="s">
        <v>74</v>
      </c>
    </row>
    <row r="15" spans="1:35" ht="36" customHeight="1">
      <c r="A15" s="61" t="s">
        <v>47</v>
      </c>
      <c r="B15" s="95">
        <v>90</v>
      </c>
      <c r="C15" s="81">
        <v>90</v>
      </c>
      <c r="D15" s="102">
        <v>0.72</v>
      </c>
      <c r="E15" s="102">
        <v>0.7</v>
      </c>
      <c r="F15" s="102">
        <v>0.18</v>
      </c>
      <c r="G15" s="102">
        <v>0.2</v>
      </c>
      <c r="H15" s="102">
        <v>6.75</v>
      </c>
      <c r="I15" s="102">
        <v>6.8</v>
      </c>
      <c r="J15" s="102">
        <v>31.5</v>
      </c>
      <c r="K15" s="102">
        <v>31.5</v>
      </c>
      <c r="L15" s="102"/>
      <c r="M15" s="102"/>
      <c r="N15" s="102">
        <v>31.5</v>
      </c>
      <c r="O15" s="102">
        <v>31</v>
      </c>
      <c r="P15" s="102">
        <v>9.9</v>
      </c>
      <c r="Q15" s="102">
        <v>9.9</v>
      </c>
      <c r="R15" s="102">
        <v>0.1</v>
      </c>
      <c r="S15" s="102">
        <v>0.1</v>
      </c>
      <c r="T15" s="102">
        <v>15.3</v>
      </c>
      <c r="U15" s="102">
        <v>15.3</v>
      </c>
      <c r="V15" s="102">
        <v>0</v>
      </c>
      <c r="W15" s="102">
        <v>0</v>
      </c>
      <c r="X15" s="102">
        <v>0.2</v>
      </c>
      <c r="Y15" s="102">
        <v>0.2</v>
      </c>
      <c r="Z15" s="102">
        <v>0.1</v>
      </c>
      <c r="AA15" s="102">
        <v>0.1</v>
      </c>
      <c r="AB15" s="102">
        <v>34.2</v>
      </c>
      <c r="AC15" s="102">
        <v>34.2</v>
      </c>
      <c r="AD15" s="81">
        <v>0</v>
      </c>
      <c r="AE15" s="99"/>
      <c r="AF15" s="102">
        <v>0</v>
      </c>
      <c r="AG15" s="99"/>
      <c r="AH15" s="99">
        <v>399</v>
      </c>
      <c r="AI15" s="57" t="s">
        <v>74</v>
      </c>
    </row>
    <row r="16" spans="1:35" ht="55.5" customHeight="1">
      <c r="A16" s="61" t="s">
        <v>86</v>
      </c>
      <c r="B16" s="95">
        <v>10</v>
      </c>
      <c r="C16" s="81">
        <v>20</v>
      </c>
      <c r="D16" s="102">
        <v>2.26</v>
      </c>
      <c r="E16" s="102">
        <v>4.6</v>
      </c>
      <c r="F16" s="102">
        <v>2.09</v>
      </c>
      <c r="G16" s="102">
        <v>4.2</v>
      </c>
      <c r="H16" s="102">
        <v>0</v>
      </c>
      <c r="I16" s="102">
        <v>0</v>
      </c>
      <c r="J16" s="102">
        <v>27.85</v>
      </c>
      <c r="K16" s="102">
        <v>55.8</v>
      </c>
      <c r="L16" s="102"/>
      <c r="M16" s="102"/>
      <c r="N16" s="102">
        <v>1.2</v>
      </c>
      <c r="O16" s="102">
        <v>2</v>
      </c>
      <c r="P16" s="102">
        <v>3</v>
      </c>
      <c r="Q16" s="102">
        <v>7</v>
      </c>
      <c r="R16" s="102">
        <v>0.3</v>
      </c>
      <c r="S16" s="102">
        <v>0.6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81">
        <v>0</v>
      </c>
      <c r="AE16" s="99"/>
      <c r="AF16" s="99">
        <v>0.7</v>
      </c>
      <c r="AG16" s="99"/>
      <c r="AH16" s="99">
        <v>10</v>
      </c>
      <c r="AI16" s="57" t="s">
        <v>74</v>
      </c>
    </row>
    <row r="17" spans="1:35" ht="31.5" customHeight="1">
      <c r="A17" s="65" t="s">
        <v>84</v>
      </c>
      <c r="B17" s="94" t="str">
        <f>"200"</f>
        <v>200</v>
      </c>
      <c r="C17" s="94" t="str">
        <f>"200"</f>
        <v>200</v>
      </c>
      <c r="D17" s="102">
        <v>3.552</v>
      </c>
      <c r="E17" s="102">
        <v>3.55</v>
      </c>
      <c r="F17" s="102">
        <v>3.352</v>
      </c>
      <c r="G17" s="102">
        <v>3.35</v>
      </c>
      <c r="H17" s="102">
        <v>12.442</v>
      </c>
      <c r="I17" s="102">
        <v>19.42</v>
      </c>
      <c r="J17" s="102">
        <v>94.14400000000002</v>
      </c>
      <c r="K17" s="102">
        <v>94.1</v>
      </c>
      <c r="L17" s="102">
        <v>10.6</v>
      </c>
      <c r="M17" s="102">
        <v>10.6</v>
      </c>
      <c r="N17" s="102">
        <v>109.4</v>
      </c>
      <c r="O17" s="102">
        <v>152.22</v>
      </c>
      <c r="P17" s="102">
        <v>29</v>
      </c>
      <c r="Q17" s="102">
        <v>21.94</v>
      </c>
      <c r="R17" s="102">
        <v>1</v>
      </c>
      <c r="S17" s="102">
        <v>0.48</v>
      </c>
      <c r="T17" s="102">
        <v>104.5</v>
      </c>
      <c r="U17" s="102">
        <v>124.56</v>
      </c>
      <c r="V17" s="102">
        <v>12.9</v>
      </c>
      <c r="W17" s="102">
        <v>24.4</v>
      </c>
      <c r="X17" s="102">
        <v>0</v>
      </c>
      <c r="Y17" s="102">
        <v>0</v>
      </c>
      <c r="Z17" s="102">
        <v>0</v>
      </c>
      <c r="AA17" s="102">
        <v>0.06</v>
      </c>
      <c r="AB17" s="102">
        <v>0.5</v>
      </c>
      <c r="AC17" s="102">
        <v>1.59</v>
      </c>
      <c r="AD17" s="81">
        <v>0.1</v>
      </c>
      <c r="AE17" s="99"/>
      <c r="AF17" s="102">
        <v>7.7</v>
      </c>
      <c r="AG17" s="99"/>
      <c r="AH17" s="99">
        <v>415</v>
      </c>
      <c r="AI17" s="57" t="s">
        <v>74</v>
      </c>
    </row>
    <row r="18" spans="1:35" ht="39" customHeight="1">
      <c r="A18" s="61" t="s">
        <v>46</v>
      </c>
      <c r="B18" s="95">
        <v>40</v>
      </c>
      <c r="C18" s="81">
        <v>50</v>
      </c>
      <c r="D18" s="102">
        <v>3</v>
      </c>
      <c r="E18" s="102">
        <v>3.95</v>
      </c>
      <c r="F18" s="102">
        <v>1.16</v>
      </c>
      <c r="G18" s="102">
        <v>1.5</v>
      </c>
      <c r="H18" s="102">
        <v>20.56</v>
      </c>
      <c r="I18" s="102">
        <v>24.15</v>
      </c>
      <c r="J18" s="102">
        <v>104.68</v>
      </c>
      <c r="K18" s="102">
        <v>119.45</v>
      </c>
      <c r="L18" s="102">
        <v>2</v>
      </c>
      <c r="M18" s="102">
        <v>2</v>
      </c>
      <c r="N18" s="102">
        <v>9.4</v>
      </c>
      <c r="O18" s="102">
        <v>11.5</v>
      </c>
      <c r="P18" s="102">
        <v>5.2</v>
      </c>
      <c r="Q18" s="102">
        <v>16.5</v>
      </c>
      <c r="R18" s="102">
        <v>0.5</v>
      </c>
      <c r="S18" s="102">
        <v>0.5</v>
      </c>
      <c r="T18" s="102">
        <v>33.6</v>
      </c>
      <c r="U18" s="102">
        <v>1</v>
      </c>
      <c r="V18" s="102">
        <v>0</v>
      </c>
      <c r="W18" s="102">
        <v>1</v>
      </c>
      <c r="X18" s="102">
        <v>0.7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81">
        <v>0</v>
      </c>
      <c r="AE18" s="99"/>
      <c r="AF18" s="102">
        <v>0</v>
      </c>
      <c r="AG18" s="99"/>
      <c r="AH18" s="99">
        <v>18</v>
      </c>
      <c r="AI18" s="57" t="s">
        <v>74</v>
      </c>
    </row>
    <row r="19" spans="1:35" ht="18.75">
      <c r="A19" s="73" t="s">
        <v>6</v>
      </c>
      <c r="B19" s="96"/>
      <c r="C19" s="96"/>
      <c r="D19" s="140">
        <f aca="true" t="shared" si="0" ref="D19:K19">SUM(D14:D18)</f>
        <v>15.408999999999999</v>
      </c>
      <c r="E19" s="140">
        <f t="shared" si="0"/>
        <v>19.36</v>
      </c>
      <c r="F19" s="140">
        <f t="shared" si="0"/>
        <v>17.828599999999998</v>
      </c>
      <c r="G19" s="140">
        <f t="shared" si="0"/>
        <v>21.470000000000002</v>
      </c>
      <c r="H19" s="140">
        <f t="shared" si="0"/>
        <v>69.515</v>
      </c>
      <c r="I19" s="140">
        <f t="shared" si="0"/>
        <v>83.47999999999999</v>
      </c>
      <c r="J19" s="140">
        <f>SUM(J14:J18)</f>
        <v>500.15340000000003</v>
      </c>
      <c r="K19" s="140">
        <f t="shared" si="0"/>
        <v>442.78000000000003</v>
      </c>
      <c r="L19" s="141">
        <f aca="true" t="shared" si="1" ref="L19:AC19">SUM(L14:L18)</f>
        <v>35.52</v>
      </c>
      <c r="M19" s="141">
        <f t="shared" si="1"/>
        <v>35.52</v>
      </c>
      <c r="N19" s="109">
        <f t="shared" si="1"/>
        <v>283.5</v>
      </c>
      <c r="O19" s="109">
        <f t="shared" si="1"/>
        <v>343.39</v>
      </c>
      <c r="P19" s="109">
        <f t="shared" si="1"/>
        <v>88.5</v>
      </c>
      <c r="Q19" s="109">
        <f t="shared" si="1"/>
        <v>101.34</v>
      </c>
      <c r="R19" s="109">
        <f t="shared" si="1"/>
        <v>3</v>
      </c>
      <c r="S19" s="109">
        <f t="shared" si="1"/>
        <v>2.9</v>
      </c>
      <c r="T19" s="109">
        <f t="shared" si="1"/>
        <v>303.70000000000005</v>
      </c>
      <c r="U19" s="109">
        <f t="shared" si="1"/>
        <v>307.86</v>
      </c>
      <c r="V19" s="109">
        <f t="shared" si="1"/>
        <v>53.1</v>
      </c>
      <c r="W19" s="109">
        <f t="shared" si="1"/>
        <v>70.07</v>
      </c>
      <c r="X19" s="109">
        <f t="shared" si="1"/>
        <v>1.5999999999999999</v>
      </c>
      <c r="Y19" s="109">
        <f t="shared" si="1"/>
        <v>0.98</v>
      </c>
      <c r="Z19" s="109">
        <f t="shared" si="1"/>
        <v>0.2</v>
      </c>
      <c r="AA19" s="109">
        <f t="shared" si="1"/>
        <v>0.27</v>
      </c>
      <c r="AB19" s="109">
        <f t="shared" si="1"/>
        <v>35.6</v>
      </c>
      <c r="AC19" s="109">
        <f t="shared" si="1"/>
        <v>36.790000000000006</v>
      </c>
      <c r="AD19" s="109">
        <f>SUM(AD14:AD18)</f>
        <v>0.30000000000000004</v>
      </c>
      <c r="AE19" s="99"/>
      <c r="AF19" s="109">
        <f>SUM(AF14:AF18)</f>
        <v>18.2</v>
      </c>
      <c r="AG19" s="99"/>
      <c r="AH19" s="99"/>
      <c r="AI19" s="56"/>
    </row>
    <row r="20" spans="1:35" ht="18.75">
      <c r="A20" s="70" t="s">
        <v>16</v>
      </c>
      <c r="B20" s="96"/>
      <c r="C20" s="96"/>
      <c r="D20" s="135"/>
      <c r="E20" s="135"/>
      <c r="F20" s="135"/>
      <c r="G20" s="135"/>
      <c r="H20" s="135"/>
      <c r="I20" s="135"/>
      <c r="J20" s="140"/>
      <c r="K20" s="140"/>
      <c r="L20" s="135"/>
      <c r="M20" s="135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99"/>
      <c r="AE20" s="99"/>
      <c r="AF20" s="99"/>
      <c r="AG20" s="99"/>
      <c r="AH20" s="99"/>
      <c r="AI20" s="56"/>
    </row>
    <row r="21" spans="1:35" ht="37.5">
      <c r="A21" s="65" t="s">
        <v>87</v>
      </c>
      <c r="B21" s="96">
        <v>60</v>
      </c>
      <c r="C21" s="96" t="str">
        <f>"100"</f>
        <v>100</v>
      </c>
      <c r="D21" s="135">
        <v>1.56</v>
      </c>
      <c r="E21" s="135">
        <v>2.6</v>
      </c>
      <c r="F21" s="135">
        <v>4.98</v>
      </c>
      <c r="G21" s="135">
        <v>8.3</v>
      </c>
      <c r="H21" s="135">
        <v>7.59</v>
      </c>
      <c r="I21" s="135">
        <v>12.65</v>
      </c>
      <c r="J21" s="135">
        <v>82.61</v>
      </c>
      <c r="K21" s="135">
        <v>137.68</v>
      </c>
      <c r="L21" s="135">
        <v>17.44</v>
      </c>
      <c r="M21" s="135">
        <v>17.44</v>
      </c>
      <c r="N21" s="135">
        <v>31.34</v>
      </c>
      <c r="O21" s="135">
        <v>52.24</v>
      </c>
      <c r="P21" s="104">
        <v>9.6</v>
      </c>
      <c r="Q21" s="104">
        <v>16</v>
      </c>
      <c r="R21" s="104">
        <v>0.36</v>
      </c>
      <c r="S21" s="104">
        <v>0.6</v>
      </c>
      <c r="T21" s="104">
        <v>20.37</v>
      </c>
      <c r="U21" s="104">
        <v>33.95</v>
      </c>
      <c r="V21" s="104">
        <v>0</v>
      </c>
      <c r="W21" s="104">
        <v>0</v>
      </c>
      <c r="X21" s="104">
        <v>9.24</v>
      </c>
      <c r="Y21" s="104">
        <v>15.4</v>
      </c>
      <c r="Z21" s="104">
        <v>0.01</v>
      </c>
      <c r="AA21" s="104">
        <v>0.02</v>
      </c>
      <c r="AB21" s="104">
        <v>11.88</v>
      </c>
      <c r="AC21" s="104">
        <v>19.8</v>
      </c>
      <c r="AD21" s="99"/>
      <c r="AE21" s="99"/>
      <c r="AF21" s="99"/>
      <c r="AG21" s="99"/>
      <c r="AH21" s="98">
        <v>47</v>
      </c>
      <c r="AI21" s="57" t="s">
        <v>78</v>
      </c>
    </row>
    <row r="22" spans="1:35" ht="37.5" customHeight="1">
      <c r="A22" s="65" t="s">
        <v>88</v>
      </c>
      <c r="B22" s="96" t="str">
        <f>"200"</f>
        <v>200</v>
      </c>
      <c r="C22" s="96" t="str">
        <f>"250"</f>
        <v>250</v>
      </c>
      <c r="D22" s="135">
        <v>1.76</v>
      </c>
      <c r="E22" s="135">
        <v>2.2</v>
      </c>
      <c r="F22" s="135">
        <v>2.78</v>
      </c>
      <c r="G22" s="135">
        <v>4.4</v>
      </c>
      <c r="H22" s="135">
        <v>12.31</v>
      </c>
      <c r="I22" s="135">
        <v>15.39</v>
      </c>
      <c r="J22" s="135">
        <v>84.8</v>
      </c>
      <c r="K22" s="135">
        <v>106</v>
      </c>
      <c r="L22" s="135">
        <v>11.58</v>
      </c>
      <c r="M22" s="135">
        <v>11.58</v>
      </c>
      <c r="N22" s="135">
        <v>24.36</v>
      </c>
      <c r="O22" s="135">
        <v>30.45</v>
      </c>
      <c r="P22" s="135">
        <v>25.12</v>
      </c>
      <c r="Q22" s="135">
        <v>31.4</v>
      </c>
      <c r="R22" s="135">
        <v>0.96</v>
      </c>
      <c r="S22" s="135">
        <v>1.2</v>
      </c>
      <c r="T22" s="135">
        <v>62.18</v>
      </c>
      <c r="U22" s="135">
        <v>77.73</v>
      </c>
      <c r="V22" s="135">
        <v>0</v>
      </c>
      <c r="W22" s="135">
        <v>0</v>
      </c>
      <c r="X22" s="135">
        <v>1.02</v>
      </c>
      <c r="Y22" s="135">
        <v>1.28</v>
      </c>
      <c r="Z22" s="135">
        <v>0.11</v>
      </c>
      <c r="AA22" s="135">
        <v>0.14</v>
      </c>
      <c r="AB22" s="135">
        <v>9.6</v>
      </c>
      <c r="AC22" s="135">
        <v>12</v>
      </c>
      <c r="AD22" s="99"/>
      <c r="AE22" s="99"/>
      <c r="AF22" s="99"/>
      <c r="AG22" s="99"/>
      <c r="AH22" s="96">
        <v>97</v>
      </c>
      <c r="AI22" s="57" t="s">
        <v>78</v>
      </c>
    </row>
    <row r="23" spans="1:35" ht="18.75">
      <c r="A23" s="65" t="s">
        <v>92</v>
      </c>
      <c r="B23" s="96" t="s">
        <v>43</v>
      </c>
      <c r="C23" s="96" t="s">
        <v>52</v>
      </c>
      <c r="D23" s="135">
        <v>10.61</v>
      </c>
      <c r="E23" s="135">
        <v>13.26</v>
      </c>
      <c r="F23" s="135">
        <v>8.98</v>
      </c>
      <c r="G23" s="135">
        <v>11.23</v>
      </c>
      <c r="H23" s="135">
        <v>2.82</v>
      </c>
      <c r="I23" s="135">
        <v>3.52</v>
      </c>
      <c r="J23" s="135">
        <v>148</v>
      </c>
      <c r="K23" s="135">
        <v>185</v>
      </c>
      <c r="L23" s="135">
        <v>39.2</v>
      </c>
      <c r="M23" s="135">
        <v>39.2</v>
      </c>
      <c r="N23" s="135">
        <v>26.59</v>
      </c>
      <c r="O23" s="135">
        <v>33.24</v>
      </c>
      <c r="P23" s="135">
        <v>13.98</v>
      </c>
      <c r="Q23" s="104">
        <v>17.47</v>
      </c>
      <c r="R23" s="135">
        <v>4</v>
      </c>
      <c r="S23" s="135">
        <v>5</v>
      </c>
      <c r="T23" s="135">
        <v>191.45</v>
      </c>
      <c r="U23" s="104">
        <v>239.32</v>
      </c>
      <c r="V23" s="135">
        <v>4625.6</v>
      </c>
      <c r="W23" s="135">
        <v>5782</v>
      </c>
      <c r="X23" s="135">
        <v>2.75</v>
      </c>
      <c r="Y23" s="135">
        <v>3.44</v>
      </c>
      <c r="Z23" s="135">
        <v>0.16</v>
      </c>
      <c r="AA23" s="135">
        <v>0.2</v>
      </c>
      <c r="AB23" s="135">
        <v>6.76</v>
      </c>
      <c r="AC23" s="135">
        <v>8.45</v>
      </c>
      <c r="AD23" s="99"/>
      <c r="AE23" s="99"/>
      <c r="AF23" s="99"/>
      <c r="AG23" s="99"/>
      <c r="AH23" s="96">
        <v>255</v>
      </c>
      <c r="AI23" s="57" t="s">
        <v>78</v>
      </c>
    </row>
    <row r="24" spans="1:35" s="11" customFormat="1" ht="18.75">
      <c r="A24" s="65" t="s">
        <v>99</v>
      </c>
      <c r="B24" s="96" t="str">
        <f>"200"</f>
        <v>200</v>
      </c>
      <c r="C24" s="96" t="str">
        <f>"200"</f>
        <v>200</v>
      </c>
      <c r="D24" s="135">
        <v>4.34</v>
      </c>
      <c r="E24" s="135">
        <v>4.3412</v>
      </c>
      <c r="F24" s="135">
        <v>12.82</v>
      </c>
      <c r="G24" s="135">
        <v>12.82</v>
      </c>
      <c r="H24" s="135">
        <v>25.18</v>
      </c>
      <c r="I24" s="135">
        <v>25.18</v>
      </c>
      <c r="J24" s="135">
        <v>240</v>
      </c>
      <c r="K24" s="135">
        <v>240</v>
      </c>
      <c r="L24" s="150"/>
      <c r="M24" s="150"/>
      <c r="N24" s="142">
        <v>60</v>
      </c>
      <c r="O24" s="142">
        <v>60</v>
      </c>
      <c r="P24" s="142">
        <v>38.36</v>
      </c>
      <c r="Q24" s="142">
        <v>38.36</v>
      </c>
      <c r="R24" s="142">
        <v>1.4</v>
      </c>
      <c r="S24" s="142">
        <v>1.4</v>
      </c>
      <c r="T24" s="142">
        <v>120</v>
      </c>
      <c r="U24" s="142">
        <v>120</v>
      </c>
      <c r="V24" s="142">
        <v>70</v>
      </c>
      <c r="W24" s="142">
        <v>70</v>
      </c>
      <c r="X24" s="142">
        <v>0.34</v>
      </c>
      <c r="Y24" s="142">
        <v>0.34</v>
      </c>
      <c r="Z24" s="142">
        <v>0.16</v>
      </c>
      <c r="AA24" s="142">
        <v>0.16</v>
      </c>
      <c r="AB24" s="142">
        <v>25</v>
      </c>
      <c r="AC24" s="142">
        <v>25</v>
      </c>
      <c r="AD24" s="151"/>
      <c r="AE24" s="152"/>
      <c r="AF24" s="152"/>
      <c r="AG24" s="152"/>
      <c r="AH24" s="153">
        <v>128</v>
      </c>
      <c r="AI24" s="57" t="s">
        <v>78</v>
      </c>
    </row>
    <row r="25" spans="1:35" ht="18.75">
      <c r="A25" s="65" t="s">
        <v>8</v>
      </c>
      <c r="B25" s="96">
        <v>50</v>
      </c>
      <c r="C25" s="96">
        <v>50</v>
      </c>
      <c r="D25" s="135">
        <v>3.43</v>
      </c>
      <c r="E25" s="135">
        <v>3.43</v>
      </c>
      <c r="F25" s="135">
        <v>0.62</v>
      </c>
      <c r="G25" s="135">
        <v>0.62</v>
      </c>
      <c r="H25" s="135">
        <v>17.37</v>
      </c>
      <c r="I25" s="135">
        <v>17.37</v>
      </c>
      <c r="J25" s="135">
        <v>86.73</v>
      </c>
      <c r="K25" s="135">
        <v>86.73</v>
      </c>
      <c r="L25" s="135">
        <v>2</v>
      </c>
      <c r="M25" s="135">
        <v>3.12</v>
      </c>
      <c r="N25" s="136">
        <v>27.3</v>
      </c>
      <c r="O25" s="136">
        <v>27.3</v>
      </c>
      <c r="P25" s="135">
        <v>36.66</v>
      </c>
      <c r="Q25" s="135">
        <v>36.66</v>
      </c>
      <c r="R25" s="135">
        <v>123.24</v>
      </c>
      <c r="S25" s="135">
        <v>123.24</v>
      </c>
      <c r="T25" s="135">
        <v>3.04</v>
      </c>
      <c r="U25" s="135">
        <v>3.04</v>
      </c>
      <c r="V25" s="135">
        <v>3.04</v>
      </c>
      <c r="W25" s="135">
        <v>3.04</v>
      </c>
      <c r="X25" s="135">
        <v>0</v>
      </c>
      <c r="Y25" s="135">
        <v>0</v>
      </c>
      <c r="Z25" s="136">
        <v>3.9</v>
      </c>
      <c r="AA25" s="136">
        <v>3.9</v>
      </c>
      <c r="AB25" s="136">
        <v>0.78</v>
      </c>
      <c r="AC25" s="136">
        <v>0.78</v>
      </c>
      <c r="AD25" s="99"/>
      <c r="AE25" s="99"/>
      <c r="AF25" s="99"/>
      <c r="AG25" s="99"/>
      <c r="AH25" s="99"/>
      <c r="AI25" s="56"/>
    </row>
    <row r="26" spans="1:35" ht="37.5">
      <c r="A26" s="65" t="s">
        <v>90</v>
      </c>
      <c r="B26" s="96" t="str">
        <f>"200"</f>
        <v>200</v>
      </c>
      <c r="C26" s="96" t="str">
        <f>"200"</f>
        <v>200</v>
      </c>
      <c r="D26" s="135">
        <v>0.68</v>
      </c>
      <c r="E26" s="135">
        <v>0.68</v>
      </c>
      <c r="F26" s="135">
        <v>0.28</v>
      </c>
      <c r="G26" s="135">
        <v>0.28</v>
      </c>
      <c r="H26" s="135">
        <v>20.76</v>
      </c>
      <c r="I26" s="135">
        <v>20.76</v>
      </c>
      <c r="J26" s="135">
        <v>88.2</v>
      </c>
      <c r="K26" s="135">
        <v>88.2</v>
      </c>
      <c r="L26" s="135">
        <v>9.5</v>
      </c>
      <c r="M26" s="135">
        <v>9.5</v>
      </c>
      <c r="N26" s="136">
        <v>21.34</v>
      </c>
      <c r="O26" s="136">
        <v>21.34</v>
      </c>
      <c r="P26" s="135">
        <v>3.44</v>
      </c>
      <c r="Q26" s="135">
        <v>3.44</v>
      </c>
      <c r="R26" s="135">
        <v>0.63</v>
      </c>
      <c r="S26" s="135">
        <v>0.63</v>
      </c>
      <c r="T26" s="135">
        <v>3.44</v>
      </c>
      <c r="U26" s="135">
        <v>3.44</v>
      </c>
      <c r="V26" s="135">
        <v>0</v>
      </c>
      <c r="W26" s="135">
        <v>0</v>
      </c>
      <c r="X26" s="104"/>
      <c r="Y26" s="104"/>
      <c r="Z26" s="104"/>
      <c r="AA26" s="104"/>
      <c r="AB26" s="104"/>
      <c r="AC26" s="104"/>
      <c r="AD26" s="99"/>
      <c r="AE26" s="99"/>
      <c r="AF26" s="99"/>
      <c r="AG26" s="99"/>
      <c r="AH26" s="99">
        <v>388</v>
      </c>
      <c r="AI26" s="57" t="s">
        <v>78</v>
      </c>
    </row>
    <row r="27" spans="1:35" ht="18.75">
      <c r="A27" s="65" t="s">
        <v>8</v>
      </c>
      <c r="B27" s="96">
        <v>50</v>
      </c>
      <c r="C27" s="96">
        <v>65</v>
      </c>
      <c r="D27" s="135">
        <v>3.43</v>
      </c>
      <c r="E27" s="135">
        <v>3.43</v>
      </c>
      <c r="F27" s="135">
        <v>0.62</v>
      </c>
      <c r="G27" s="135">
        <v>0.62</v>
      </c>
      <c r="H27" s="135">
        <v>17.37</v>
      </c>
      <c r="I27" s="135">
        <v>17.37</v>
      </c>
      <c r="J27" s="135">
        <v>86.73</v>
      </c>
      <c r="K27" s="135">
        <v>86.73</v>
      </c>
      <c r="L27" s="135"/>
      <c r="M27" s="135"/>
      <c r="N27" s="136">
        <v>6.9</v>
      </c>
      <c r="O27" s="136">
        <v>6.9</v>
      </c>
      <c r="P27" s="104">
        <v>9.9</v>
      </c>
      <c r="Q27" s="104">
        <v>9.9</v>
      </c>
      <c r="R27" s="104">
        <v>26.1</v>
      </c>
      <c r="S27" s="104">
        <v>26.1</v>
      </c>
      <c r="T27" s="104">
        <v>0.6</v>
      </c>
      <c r="U27" s="104">
        <v>0.6</v>
      </c>
      <c r="V27" s="104">
        <v>0.6</v>
      </c>
      <c r="W27" s="104">
        <v>0.6</v>
      </c>
      <c r="X27" s="104">
        <v>0</v>
      </c>
      <c r="Y27" s="104">
        <v>0</v>
      </c>
      <c r="Z27" s="104">
        <v>0.39</v>
      </c>
      <c r="AA27" s="104"/>
      <c r="AB27" s="104">
        <v>0</v>
      </c>
      <c r="AC27" s="104">
        <v>0</v>
      </c>
      <c r="AD27" s="104"/>
      <c r="AE27" s="99"/>
      <c r="AF27" s="99"/>
      <c r="AG27" s="99"/>
      <c r="AH27" s="99"/>
      <c r="AI27" s="56"/>
    </row>
    <row r="28" spans="1:35" ht="18.75">
      <c r="A28" s="65" t="s">
        <v>4</v>
      </c>
      <c r="B28" s="96">
        <v>40</v>
      </c>
      <c r="C28" s="96">
        <v>50</v>
      </c>
      <c r="D28" s="135">
        <v>2.37</v>
      </c>
      <c r="E28" s="135">
        <v>3</v>
      </c>
      <c r="F28" s="135">
        <v>1</v>
      </c>
      <c r="G28" s="135">
        <v>1.2</v>
      </c>
      <c r="H28" s="135">
        <v>14.49</v>
      </c>
      <c r="I28" s="135">
        <v>20.56</v>
      </c>
      <c r="J28" s="135">
        <v>71.67</v>
      </c>
      <c r="K28" s="135">
        <v>104.68</v>
      </c>
      <c r="L28" s="135">
        <v>1.8</v>
      </c>
      <c r="M28" s="135">
        <v>3</v>
      </c>
      <c r="N28" s="136">
        <v>6.9</v>
      </c>
      <c r="O28" s="136">
        <v>11.5</v>
      </c>
      <c r="P28" s="104">
        <v>9.9</v>
      </c>
      <c r="Q28" s="104">
        <v>16.5</v>
      </c>
      <c r="R28" s="104">
        <v>26.1</v>
      </c>
      <c r="S28" s="104">
        <v>43.5</v>
      </c>
      <c r="T28" s="104">
        <v>0.6</v>
      </c>
      <c r="U28" s="104">
        <v>1</v>
      </c>
      <c r="V28" s="104">
        <v>0.6</v>
      </c>
      <c r="W28" s="104">
        <v>1</v>
      </c>
      <c r="X28" s="104">
        <v>0</v>
      </c>
      <c r="Y28" s="104">
        <v>0</v>
      </c>
      <c r="Z28" s="104">
        <v>0.39</v>
      </c>
      <c r="AA28" s="104">
        <v>0.65</v>
      </c>
      <c r="AB28" s="104">
        <v>0</v>
      </c>
      <c r="AC28" s="104">
        <v>0</v>
      </c>
      <c r="AD28" s="99"/>
      <c r="AE28" s="99"/>
      <c r="AF28" s="99"/>
      <c r="AG28" s="99"/>
      <c r="AH28" s="99"/>
      <c r="AI28" s="56"/>
    </row>
    <row r="29" spans="1:35" ht="18.75">
      <c r="A29" s="73" t="s">
        <v>6</v>
      </c>
      <c r="B29" s="96"/>
      <c r="C29" s="96"/>
      <c r="D29" s="140">
        <f aca="true" t="shared" si="2" ref="D29:AC29">SUM(D21:D28)</f>
        <v>28.18</v>
      </c>
      <c r="E29" s="140">
        <f t="shared" si="2"/>
        <v>32.9412</v>
      </c>
      <c r="F29" s="140">
        <f t="shared" si="2"/>
        <v>32.080000000000005</v>
      </c>
      <c r="G29" s="140">
        <f t="shared" si="2"/>
        <v>39.47</v>
      </c>
      <c r="H29" s="140">
        <f t="shared" si="2"/>
        <v>117.89</v>
      </c>
      <c r="I29" s="140">
        <f t="shared" si="2"/>
        <v>132.8</v>
      </c>
      <c r="J29" s="140">
        <f t="shared" si="2"/>
        <v>888.74</v>
      </c>
      <c r="K29" s="140">
        <f t="shared" si="2"/>
        <v>1035.0200000000002</v>
      </c>
      <c r="L29" s="141">
        <f t="shared" si="2"/>
        <v>81.52</v>
      </c>
      <c r="M29" s="141">
        <f t="shared" si="2"/>
        <v>83.84</v>
      </c>
      <c r="N29" s="109">
        <f t="shared" si="2"/>
        <v>204.73000000000005</v>
      </c>
      <c r="O29" s="109">
        <f t="shared" si="2"/>
        <v>242.97000000000003</v>
      </c>
      <c r="P29" s="109">
        <f t="shared" si="2"/>
        <v>146.96</v>
      </c>
      <c r="Q29" s="109">
        <f t="shared" si="2"/>
        <v>169.73</v>
      </c>
      <c r="R29" s="109">
        <f t="shared" si="2"/>
        <v>182.79</v>
      </c>
      <c r="S29" s="109">
        <f t="shared" si="2"/>
        <v>201.67</v>
      </c>
      <c r="T29" s="109">
        <f t="shared" si="2"/>
        <v>401.68000000000006</v>
      </c>
      <c r="U29" s="109">
        <f t="shared" si="2"/>
        <v>479.08000000000004</v>
      </c>
      <c r="V29" s="109">
        <f t="shared" si="2"/>
        <v>4699.840000000001</v>
      </c>
      <c r="W29" s="109">
        <f t="shared" si="2"/>
        <v>5856.64</v>
      </c>
      <c r="X29" s="109">
        <f t="shared" si="2"/>
        <v>13.35</v>
      </c>
      <c r="Y29" s="109">
        <f t="shared" si="2"/>
        <v>20.46</v>
      </c>
      <c r="Z29" s="109">
        <f t="shared" si="2"/>
        <v>5.119999999999999</v>
      </c>
      <c r="AA29" s="109">
        <f t="shared" si="2"/>
        <v>5.07</v>
      </c>
      <c r="AB29" s="109">
        <f t="shared" si="2"/>
        <v>54.02</v>
      </c>
      <c r="AC29" s="109">
        <f t="shared" si="2"/>
        <v>66.03</v>
      </c>
      <c r="AD29" s="99"/>
      <c r="AE29" s="99"/>
      <c r="AF29" s="99"/>
      <c r="AG29" s="99"/>
      <c r="AH29" s="99"/>
      <c r="AI29" s="56"/>
    </row>
    <row r="30" spans="1:35" ht="18.75">
      <c r="A30" s="70" t="s">
        <v>15</v>
      </c>
      <c r="B30" s="96"/>
      <c r="C30" s="96"/>
      <c r="D30" s="135"/>
      <c r="E30" s="135"/>
      <c r="F30" s="135"/>
      <c r="G30" s="135"/>
      <c r="H30" s="135"/>
      <c r="I30" s="135"/>
      <c r="J30" s="140"/>
      <c r="K30" s="140"/>
      <c r="L30" s="135"/>
      <c r="M30" s="135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99"/>
      <c r="AE30" s="99"/>
      <c r="AF30" s="99"/>
      <c r="AG30" s="99"/>
      <c r="AH30" s="99"/>
      <c r="AI30" s="56"/>
    </row>
    <row r="31" spans="1:35" ht="18.75">
      <c r="A31" s="65" t="s">
        <v>12</v>
      </c>
      <c r="B31" s="96">
        <v>10</v>
      </c>
      <c r="C31" s="96">
        <v>15</v>
      </c>
      <c r="D31" s="135">
        <v>0.26</v>
      </c>
      <c r="E31" s="135">
        <v>0.52</v>
      </c>
      <c r="F31" s="135">
        <v>0.31</v>
      </c>
      <c r="G31" s="135">
        <v>0.62</v>
      </c>
      <c r="H31" s="135">
        <v>7.21</v>
      </c>
      <c r="I31" s="135">
        <v>14.42</v>
      </c>
      <c r="J31" s="135">
        <v>47.35</v>
      </c>
      <c r="K31" s="135">
        <v>94.7</v>
      </c>
      <c r="L31" s="135">
        <v>3.36</v>
      </c>
      <c r="M31" s="135">
        <v>7</v>
      </c>
      <c r="N31" s="104">
        <v>35</v>
      </c>
      <c r="O31" s="104">
        <v>70</v>
      </c>
      <c r="P31" s="104">
        <v>188</v>
      </c>
      <c r="Q31" s="104">
        <v>376</v>
      </c>
      <c r="R31" s="104">
        <v>50</v>
      </c>
      <c r="S31" s="104">
        <v>100</v>
      </c>
      <c r="T31" s="104">
        <v>4</v>
      </c>
      <c r="U31" s="104">
        <v>8</v>
      </c>
      <c r="V31" s="147">
        <v>0</v>
      </c>
      <c r="W31" s="147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0.4</v>
      </c>
      <c r="AC31" s="104">
        <v>0.8</v>
      </c>
      <c r="AD31" s="99"/>
      <c r="AE31" s="99"/>
      <c r="AF31" s="99"/>
      <c r="AG31" s="99"/>
      <c r="AH31" s="99"/>
      <c r="AI31" s="56"/>
    </row>
    <row r="32" spans="1:35" ht="18.75">
      <c r="A32" s="65" t="s">
        <v>11</v>
      </c>
      <c r="B32" s="96">
        <v>100</v>
      </c>
      <c r="C32" s="96">
        <v>100</v>
      </c>
      <c r="D32" s="135">
        <v>1.85</v>
      </c>
      <c r="E32" s="135">
        <v>1.85</v>
      </c>
      <c r="F32" s="135">
        <v>0.62</v>
      </c>
      <c r="G32" s="135">
        <v>0.62</v>
      </c>
      <c r="H32" s="135">
        <v>25.9</v>
      </c>
      <c r="I32" s="135">
        <v>25.9</v>
      </c>
      <c r="J32" s="135">
        <v>113.5</v>
      </c>
      <c r="K32" s="135">
        <v>113.5</v>
      </c>
      <c r="L32" s="135">
        <v>20</v>
      </c>
      <c r="M32" s="135">
        <v>3</v>
      </c>
      <c r="N32" s="135">
        <v>8</v>
      </c>
      <c r="O32" s="135">
        <v>8</v>
      </c>
      <c r="P32" s="136">
        <v>42</v>
      </c>
      <c r="Q32" s="136">
        <v>42</v>
      </c>
      <c r="R32" s="136">
        <v>0.6</v>
      </c>
      <c r="S32" s="136">
        <v>0.6</v>
      </c>
      <c r="T32" s="136">
        <v>28</v>
      </c>
      <c r="U32" s="136">
        <v>28</v>
      </c>
      <c r="V32" s="136">
        <v>0</v>
      </c>
      <c r="W32" s="136">
        <v>0</v>
      </c>
      <c r="X32" s="136">
        <v>0.4</v>
      </c>
      <c r="Y32" s="136">
        <v>0.4</v>
      </c>
      <c r="Z32" s="136">
        <v>0.4</v>
      </c>
      <c r="AA32" s="136">
        <v>0.4</v>
      </c>
      <c r="AB32" s="136">
        <v>10</v>
      </c>
      <c r="AC32" s="136">
        <v>10</v>
      </c>
      <c r="AD32" s="99"/>
      <c r="AE32" s="99"/>
      <c r="AF32" s="99"/>
      <c r="AG32" s="99"/>
      <c r="AH32" s="99"/>
      <c r="AI32" s="56"/>
    </row>
    <row r="33" spans="1:35" ht="27.75" customHeight="1">
      <c r="A33" s="65" t="s">
        <v>130</v>
      </c>
      <c r="B33" s="92">
        <v>200</v>
      </c>
      <c r="C33" s="92">
        <v>200</v>
      </c>
      <c r="D33" s="102">
        <v>6</v>
      </c>
      <c r="E33" s="102">
        <v>6</v>
      </c>
      <c r="F33" s="102">
        <v>6.4</v>
      </c>
      <c r="G33" s="102">
        <v>6.4</v>
      </c>
      <c r="H33" s="102">
        <v>9.4</v>
      </c>
      <c r="I33" s="102">
        <v>9.4</v>
      </c>
      <c r="J33" s="102">
        <v>119.2</v>
      </c>
      <c r="K33" s="102">
        <v>119.2</v>
      </c>
      <c r="L33" s="102">
        <v>4</v>
      </c>
      <c r="M33" s="102">
        <v>5.2</v>
      </c>
      <c r="N33" s="102">
        <v>242</v>
      </c>
      <c r="O33" s="102">
        <v>242</v>
      </c>
      <c r="P33" s="103">
        <v>28</v>
      </c>
      <c r="Q33" s="103">
        <v>28</v>
      </c>
      <c r="R33" s="103">
        <v>0.2</v>
      </c>
      <c r="S33" s="103">
        <v>0.2</v>
      </c>
      <c r="T33" s="103">
        <v>182</v>
      </c>
      <c r="U33" s="103">
        <v>182</v>
      </c>
      <c r="V33" s="103">
        <v>30</v>
      </c>
      <c r="W33" s="103">
        <v>30</v>
      </c>
      <c r="X33" s="103">
        <v>0</v>
      </c>
      <c r="Y33" s="103">
        <v>0</v>
      </c>
      <c r="Z33" s="103">
        <v>0</v>
      </c>
      <c r="AA33" s="103">
        <v>0</v>
      </c>
      <c r="AB33" s="103">
        <v>1.2</v>
      </c>
      <c r="AC33" s="103">
        <v>1.2</v>
      </c>
      <c r="AD33" s="103">
        <v>0.3</v>
      </c>
      <c r="AE33" s="104"/>
      <c r="AF33" s="103">
        <v>18</v>
      </c>
      <c r="AG33" s="99"/>
      <c r="AH33" s="99">
        <v>463</v>
      </c>
      <c r="AI33" s="57" t="s">
        <v>74</v>
      </c>
    </row>
    <row r="34" spans="1:35" ht="15">
      <c r="A34" s="68" t="s">
        <v>6</v>
      </c>
      <c r="B34" s="96"/>
      <c r="C34" s="98"/>
      <c r="D34" s="140">
        <f aca="true" t="shared" si="3" ref="D34:K34">SUM(D31:D33)</f>
        <v>8.11</v>
      </c>
      <c r="E34" s="140">
        <f t="shared" si="3"/>
        <v>8.370000000000001</v>
      </c>
      <c r="F34" s="140">
        <f t="shared" si="3"/>
        <v>7.33</v>
      </c>
      <c r="G34" s="140">
        <f t="shared" si="3"/>
        <v>7.640000000000001</v>
      </c>
      <c r="H34" s="140">
        <f t="shared" si="3"/>
        <v>42.51</v>
      </c>
      <c r="I34" s="140">
        <f t="shared" si="3"/>
        <v>49.72</v>
      </c>
      <c r="J34" s="140">
        <f t="shared" si="3"/>
        <v>280.05</v>
      </c>
      <c r="K34" s="140">
        <f t="shared" si="3"/>
        <v>327.4</v>
      </c>
      <c r="L34" s="141">
        <f aca="true" t="shared" si="4" ref="L34:AC34">SUM(L31:L33)</f>
        <v>27.36</v>
      </c>
      <c r="M34" s="141">
        <f t="shared" si="4"/>
        <v>15.2</v>
      </c>
      <c r="N34" s="140">
        <f t="shared" si="4"/>
        <v>285</v>
      </c>
      <c r="O34" s="140">
        <f t="shared" si="4"/>
        <v>320</v>
      </c>
      <c r="P34" s="140">
        <f t="shared" si="4"/>
        <v>258</v>
      </c>
      <c r="Q34" s="140">
        <f t="shared" si="4"/>
        <v>446</v>
      </c>
      <c r="R34" s="140">
        <f t="shared" si="4"/>
        <v>50.800000000000004</v>
      </c>
      <c r="S34" s="140">
        <f t="shared" si="4"/>
        <v>100.8</v>
      </c>
      <c r="T34" s="140">
        <f t="shared" si="4"/>
        <v>214</v>
      </c>
      <c r="U34" s="140">
        <f t="shared" si="4"/>
        <v>218</v>
      </c>
      <c r="V34" s="140">
        <f t="shared" si="4"/>
        <v>30</v>
      </c>
      <c r="W34" s="140">
        <f t="shared" si="4"/>
        <v>30</v>
      </c>
      <c r="X34" s="140">
        <f t="shared" si="4"/>
        <v>0.4</v>
      </c>
      <c r="Y34" s="140">
        <f t="shared" si="4"/>
        <v>0.4</v>
      </c>
      <c r="Z34" s="140">
        <f t="shared" si="4"/>
        <v>0.4</v>
      </c>
      <c r="AA34" s="140">
        <f t="shared" si="4"/>
        <v>0.4</v>
      </c>
      <c r="AB34" s="140">
        <f t="shared" si="4"/>
        <v>11.6</v>
      </c>
      <c r="AC34" s="140">
        <f t="shared" si="4"/>
        <v>12</v>
      </c>
      <c r="AD34" s="99"/>
      <c r="AE34" s="99"/>
      <c r="AF34" s="99"/>
      <c r="AG34" s="99"/>
      <c r="AH34" s="99"/>
      <c r="AI34" s="56"/>
    </row>
    <row r="35" spans="1:35" ht="15">
      <c r="A35" s="68" t="s">
        <v>7</v>
      </c>
      <c r="B35" s="96"/>
      <c r="C35" s="98"/>
      <c r="D35" s="140">
        <f>D34+D29+D19</f>
        <v>51.699</v>
      </c>
      <c r="E35" s="140">
        <f>E34+E29+E19</f>
        <v>60.6712</v>
      </c>
      <c r="F35" s="140">
        <f>F19+F29+F34</f>
        <v>57.238600000000005</v>
      </c>
      <c r="G35" s="140">
        <f>G34+G29+G19</f>
        <v>68.58</v>
      </c>
      <c r="H35" s="140">
        <f>H34+H29+H19</f>
        <v>229.91500000000002</v>
      </c>
      <c r="I35" s="140">
        <f>I34+I29+I19</f>
        <v>266</v>
      </c>
      <c r="J35" s="140">
        <f>J34+J29+J19</f>
        <v>1668.9434</v>
      </c>
      <c r="K35" s="140">
        <f>K34+K29+K19</f>
        <v>1805.2</v>
      </c>
      <c r="L35" s="109"/>
      <c r="M35" s="109"/>
      <c r="N35" s="109">
        <f aca="true" t="shared" si="5" ref="N35:AB35">N34+N29+N19</f>
        <v>773.23</v>
      </c>
      <c r="O35" s="109">
        <f t="shared" si="5"/>
        <v>906.36</v>
      </c>
      <c r="P35" s="109">
        <f t="shared" si="5"/>
        <v>493.46000000000004</v>
      </c>
      <c r="Q35" s="109">
        <f t="shared" si="5"/>
        <v>717.07</v>
      </c>
      <c r="R35" s="109">
        <f t="shared" si="5"/>
        <v>236.59</v>
      </c>
      <c r="S35" s="109">
        <f t="shared" si="5"/>
        <v>305.36999999999995</v>
      </c>
      <c r="T35" s="109">
        <f t="shared" si="5"/>
        <v>919.3800000000001</v>
      </c>
      <c r="U35" s="109">
        <f t="shared" si="5"/>
        <v>1004.94</v>
      </c>
      <c r="V35" s="109">
        <f t="shared" si="5"/>
        <v>4782.940000000001</v>
      </c>
      <c r="W35" s="109">
        <f t="shared" si="5"/>
        <v>5956.71</v>
      </c>
      <c r="X35" s="109">
        <f t="shared" si="5"/>
        <v>15.35</v>
      </c>
      <c r="Y35" s="109">
        <f t="shared" si="5"/>
        <v>21.84</v>
      </c>
      <c r="Z35" s="109">
        <f t="shared" si="5"/>
        <v>5.72</v>
      </c>
      <c r="AA35" s="109">
        <f t="shared" si="5"/>
        <v>5.74</v>
      </c>
      <c r="AB35" s="109">
        <f t="shared" si="5"/>
        <v>101.22</v>
      </c>
      <c r="AC35" s="109"/>
      <c r="AD35" s="99"/>
      <c r="AE35" s="99"/>
      <c r="AF35" s="99"/>
      <c r="AG35" s="99"/>
      <c r="AH35" s="99"/>
      <c r="AI35" s="56"/>
    </row>
    <row r="36" spans="1:35" ht="15">
      <c r="A36" s="56"/>
      <c r="B36" s="98"/>
      <c r="C36" s="98"/>
      <c r="D36" s="99"/>
      <c r="E36" s="99"/>
      <c r="F36" s="110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56"/>
    </row>
    <row r="37" spans="1:13" ht="15.75">
      <c r="A37" s="1"/>
      <c r="B37" s="27"/>
      <c r="C37" s="27"/>
      <c r="D37" s="3"/>
      <c r="E37" s="3"/>
      <c r="F37" s="3"/>
      <c r="G37" s="3"/>
      <c r="H37" s="3"/>
      <c r="I37" s="3"/>
      <c r="J37" s="3"/>
      <c r="K37" s="3"/>
      <c r="L37" s="2"/>
      <c r="M37" s="2"/>
    </row>
    <row r="38" ht="15">
      <c r="F38" s="3"/>
    </row>
  </sheetData>
  <sheetProtection/>
  <mergeCells count="20"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  <mergeCell ref="O7:Q8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zoomScalePageLayoutView="0" workbookViewId="0" topLeftCell="A16">
      <selection activeCell="AE25" sqref="AE25"/>
    </sheetView>
  </sheetViews>
  <sheetFormatPr defaultColWidth="9.00390625" defaultRowHeight="12.75"/>
  <cols>
    <col min="1" max="1" width="28.125" style="0" customWidth="1"/>
    <col min="2" max="2" width="7.25390625" style="23" customWidth="1"/>
    <col min="3" max="3" width="7.125" style="23" customWidth="1"/>
    <col min="4" max="4" width="6.75390625" style="0" customWidth="1"/>
    <col min="5" max="5" width="6.875" style="0" customWidth="1"/>
    <col min="6" max="6" width="6.25390625" style="0" customWidth="1"/>
    <col min="7" max="7" width="8.375" style="0" customWidth="1"/>
    <col min="8" max="8" width="6.625" style="0" customWidth="1"/>
    <col min="9" max="9" width="6.75390625" style="0" customWidth="1"/>
    <col min="10" max="10" width="7.25390625" style="0" customWidth="1"/>
    <col min="11" max="11" width="8.25390625" style="0" customWidth="1"/>
    <col min="12" max="12" width="8.875" style="0" hidden="1" customWidth="1"/>
    <col min="13" max="13" width="0" style="0" hidden="1" customWidth="1"/>
    <col min="34" max="34" width="15.125" style="0" customWidth="1"/>
    <col min="35" max="35" width="25.0039062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15">
      <c r="A6" s="2" t="s">
        <v>45</v>
      </c>
      <c r="B6" s="3"/>
      <c r="D6" s="3"/>
      <c r="E6" s="3"/>
      <c r="F6" s="3"/>
      <c r="G6" s="3"/>
      <c r="H6" s="3"/>
      <c r="J6" s="3"/>
      <c r="CC6" s="3"/>
    </row>
    <row r="7" spans="2:81" s="2" customFormat="1" ht="15">
      <c r="B7" s="3"/>
      <c r="D7" s="3"/>
      <c r="E7" s="3"/>
      <c r="F7" s="3"/>
      <c r="G7" s="3"/>
      <c r="H7" s="3"/>
      <c r="J7" s="3"/>
      <c r="CC7" s="3"/>
    </row>
    <row r="8" spans="2:81" s="2" customFormat="1" ht="20.25">
      <c r="B8" s="3"/>
      <c r="D8" s="3"/>
      <c r="E8" s="3"/>
      <c r="F8" s="3"/>
      <c r="G8" s="3"/>
      <c r="H8" s="3"/>
      <c r="J8" s="3"/>
      <c r="N8" s="190" t="s">
        <v>154</v>
      </c>
      <c r="O8" s="190"/>
      <c r="P8" s="190"/>
      <c r="CC8" s="3"/>
    </row>
    <row r="10" spans="1:35" ht="12.75" customHeight="1">
      <c r="A10" s="169" t="s">
        <v>0</v>
      </c>
      <c r="B10" s="170" t="s">
        <v>2</v>
      </c>
      <c r="C10" s="171"/>
      <c r="D10" s="174" t="s">
        <v>1</v>
      </c>
      <c r="E10" s="175"/>
      <c r="F10" s="174" t="s">
        <v>3</v>
      </c>
      <c r="G10" s="175"/>
      <c r="H10" s="169" t="s">
        <v>19</v>
      </c>
      <c r="I10" s="169"/>
      <c r="J10" s="180" t="s">
        <v>60</v>
      </c>
      <c r="K10" s="180"/>
      <c r="L10" s="181" t="s">
        <v>21</v>
      </c>
      <c r="M10" s="182"/>
      <c r="N10" s="166" t="s">
        <v>61</v>
      </c>
      <c r="O10" s="167"/>
      <c r="P10" s="167"/>
      <c r="Q10" s="167"/>
      <c r="R10" s="167"/>
      <c r="S10" s="167"/>
      <c r="T10" s="167"/>
      <c r="U10" s="168"/>
      <c r="V10" s="160" t="s">
        <v>25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2"/>
      <c r="AH10" s="40"/>
      <c r="AI10" s="40"/>
    </row>
    <row r="11" spans="1:35" ht="12.75" customHeight="1">
      <c r="A11" s="169"/>
      <c r="B11" s="172"/>
      <c r="C11" s="173"/>
      <c r="D11" s="176"/>
      <c r="E11" s="177"/>
      <c r="F11" s="178"/>
      <c r="G11" s="179"/>
      <c r="H11" s="169"/>
      <c r="I11" s="169"/>
      <c r="J11" s="180"/>
      <c r="K11" s="180"/>
      <c r="L11" s="183"/>
      <c r="M11" s="184"/>
      <c r="N11" s="160" t="s">
        <v>72</v>
      </c>
      <c r="O11" s="162"/>
      <c r="P11" s="160" t="s">
        <v>66</v>
      </c>
      <c r="Q11" s="162"/>
      <c r="R11" s="160" t="s">
        <v>67</v>
      </c>
      <c r="S11" s="162"/>
      <c r="T11" s="160" t="s">
        <v>65</v>
      </c>
      <c r="U11" s="162"/>
      <c r="V11" s="163" t="s">
        <v>29</v>
      </c>
      <c r="W11" s="163"/>
      <c r="X11" s="163" t="s">
        <v>73</v>
      </c>
      <c r="Y11" s="163"/>
      <c r="Z11" s="163" t="s">
        <v>62</v>
      </c>
      <c r="AA11" s="163"/>
      <c r="AB11" s="163" t="s">
        <v>30</v>
      </c>
      <c r="AC11" s="163"/>
      <c r="AD11" s="185" t="s">
        <v>68</v>
      </c>
      <c r="AE11" s="185"/>
      <c r="AF11" s="185" t="s">
        <v>69</v>
      </c>
      <c r="AG11" s="185"/>
      <c r="AH11" s="44" t="s">
        <v>70</v>
      </c>
      <c r="AI11" s="43" t="s">
        <v>71</v>
      </c>
    </row>
    <row r="12" spans="1:35" ht="12.75">
      <c r="A12" s="40"/>
      <c r="B12" s="137" t="s">
        <v>22</v>
      </c>
      <c r="C12" s="137" t="s">
        <v>23</v>
      </c>
      <c r="D12" s="138" t="s">
        <v>22</v>
      </c>
      <c r="E12" s="138" t="s">
        <v>23</v>
      </c>
      <c r="F12" s="138" t="s">
        <v>22</v>
      </c>
      <c r="G12" s="138" t="s">
        <v>23</v>
      </c>
      <c r="H12" s="138" t="s">
        <v>22</v>
      </c>
      <c r="I12" s="138" t="s">
        <v>23</v>
      </c>
      <c r="J12" s="138" t="s">
        <v>22</v>
      </c>
      <c r="K12" s="138" t="s">
        <v>23</v>
      </c>
      <c r="L12" s="138" t="s">
        <v>22</v>
      </c>
      <c r="M12" s="138" t="s">
        <v>23</v>
      </c>
      <c r="N12" s="138" t="s">
        <v>22</v>
      </c>
      <c r="O12" s="138" t="s">
        <v>23</v>
      </c>
      <c r="P12" s="138" t="s">
        <v>22</v>
      </c>
      <c r="Q12" s="138" t="s">
        <v>23</v>
      </c>
      <c r="R12" s="138" t="s">
        <v>22</v>
      </c>
      <c r="S12" s="138" t="s">
        <v>23</v>
      </c>
      <c r="T12" s="138" t="s">
        <v>22</v>
      </c>
      <c r="U12" s="138" t="s">
        <v>23</v>
      </c>
      <c r="V12" s="138" t="s">
        <v>22</v>
      </c>
      <c r="W12" s="138" t="s">
        <v>23</v>
      </c>
      <c r="X12" s="138" t="s">
        <v>22</v>
      </c>
      <c r="Y12" s="138" t="s">
        <v>23</v>
      </c>
      <c r="Z12" s="138" t="s">
        <v>22</v>
      </c>
      <c r="AA12" s="138" t="s">
        <v>23</v>
      </c>
      <c r="AB12" s="138" t="s">
        <v>22</v>
      </c>
      <c r="AC12" s="138" t="s">
        <v>23</v>
      </c>
      <c r="AD12" s="138" t="s">
        <v>22</v>
      </c>
      <c r="AE12" s="138" t="s">
        <v>23</v>
      </c>
      <c r="AF12" s="138" t="s">
        <v>22</v>
      </c>
      <c r="AG12" s="138" t="s">
        <v>23</v>
      </c>
      <c r="AH12" s="99"/>
      <c r="AI12" s="56"/>
    </row>
    <row r="13" spans="1:35" ht="15.75">
      <c r="A13" s="58" t="s">
        <v>17</v>
      </c>
      <c r="B13" s="137"/>
      <c r="C13" s="137"/>
      <c r="D13" s="139"/>
      <c r="E13" s="139"/>
      <c r="F13" s="139"/>
      <c r="G13" s="139"/>
      <c r="H13" s="139"/>
      <c r="I13" s="139"/>
      <c r="J13" s="140"/>
      <c r="K13" s="140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99"/>
      <c r="AF13" s="99"/>
      <c r="AG13" s="99"/>
      <c r="AH13" s="99"/>
      <c r="AI13" s="56"/>
    </row>
    <row r="14" spans="1:35" ht="42.75" customHeight="1">
      <c r="A14" s="65" t="s">
        <v>93</v>
      </c>
      <c r="B14" s="123">
        <v>150</v>
      </c>
      <c r="C14" s="123">
        <v>250</v>
      </c>
      <c r="D14" s="102">
        <v>26.938500000000005</v>
      </c>
      <c r="E14" s="102">
        <v>44.83</v>
      </c>
      <c r="F14" s="102">
        <v>17.142</v>
      </c>
      <c r="G14" s="102">
        <v>28.5</v>
      </c>
      <c r="H14" s="102">
        <v>29.460749999999997</v>
      </c>
      <c r="I14" s="102">
        <v>49.17</v>
      </c>
      <c r="J14" s="102">
        <v>379.875</v>
      </c>
      <c r="K14" s="102">
        <v>631.67</v>
      </c>
      <c r="L14" s="102">
        <v>45.46</v>
      </c>
      <c r="M14" s="102">
        <v>45.46</v>
      </c>
      <c r="N14" s="102">
        <v>297.5</v>
      </c>
      <c r="O14" s="102">
        <v>227.63</v>
      </c>
      <c r="P14" s="103">
        <v>34.7</v>
      </c>
      <c r="Q14" s="103">
        <v>39.76</v>
      </c>
      <c r="R14" s="103">
        <v>0.9</v>
      </c>
      <c r="S14" s="103">
        <v>1.57</v>
      </c>
      <c r="T14" s="103">
        <v>808.9</v>
      </c>
      <c r="U14" s="103">
        <v>298.77</v>
      </c>
      <c r="V14" s="103">
        <v>84</v>
      </c>
      <c r="W14" s="103">
        <v>111.73</v>
      </c>
      <c r="X14" s="103">
        <v>0.6</v>
      </c>
      <c r="Y14" s="103">
        <v>127.52</v>
      </c>
      <c r="Z14" s="103">
        <v>0.2</v>
      </c>
      <c r="AA14" s="103">
        <v>0.13</v>
      </c>
      <c r="AB14" s="103">
        <v>0.7</v>
      </c>
      <c r="AC14" s="103">
        <v>0.56</v>
      </c>
      <c r="AD14" s="103">
        <v>0.4</v>
      </c>
      <c r="AE14" s="99"/>
      <c r="AF14" s="103">
        <v>2</v>
      </c>
      <c r="AG14" s="99"/>
      <c r="AH14" s="148">
        <v>239</v>
      </c>
      <c r="AI14" s="57" t="s">
        <v>74</v>
      </c>
    </row>
    <row r="15" spans="1:35" ht="36.75" customHeight="1">
      <c r="A15" s="65" t="s">
        <v>94</v>
      </c>
      <c r="B15" s="92">
        <v>15</v>
      </c>
      <c r="C15" s="92">
        <v>20</v>
      </c>
      <c r="D15" s="102">
        <v>0.117</v>
      </c>
      <c r="E15" s="102">
        <v>0.13</v>
      </c>
      <c r="F15" s="102">
        <v>0.006749999999999999</v>
      </c>
      <c r="G15" s="102">
        <v>0</v>
      </c>
      <c r="H15" s="102">
        <v>10.1385</v>
      </c>
      <c r="I15" s="102">
        <v>13.47</v>
      </c>
      <c r="J15" s="102">
        <v>41.08275</v>
      </c>
      <c r="K15" s="102">
        <v>54.8</v>
      </c>
      <c r="L15" s="103"/>
      <c r="M15" s="103"/>
      <c r="N15" s="102">
        <v>3.9</v>
      </c>
      <c r="O15" s="102">
        <v>4</v>
      </c>
      <c r="P15" s="103">
        <v>2.4</v>
      </c>
      <c r="Q15" s="103">
        <v>3.2</v>
      </c>
      <c r="R15" s="103">
        <v>0.1</v>
      </c>
      <c r="S15" s="103">
        <v>0.13</v>
      </c>
      <c r="T15" s="103">
        <v>3.3</v>
      </c>
      <c r="U15" s="103">
        <v>4.4</v>
      </c>
      <c r="V15" s="103">
        <v>0</v>
      </c>
      <c r="W15" s="103">
        <v>0</v>
      </c>
      <c r="X15" s="103">
        <v>0.1</v>
      </c>
      <c r="Y15" s="103">
        <v>0.13</v>
      </c>
      <c r="Z15" s="103">
        <v>0</v>
      </c>
      <c r="AA15" s="103">
        <v>0</v>
      </c>
      <c r="AB15" s="103">
        <v>0.1</v>
      </c>
      <c r="AC15" s="103">
        <v>0.13</v>
      </c>
      <c r="AD15" s="103">
        <v>0</v>
      </c>
      <c r="AE15" s="99"/>
      <c r="AF15" s="103">
        <v>0</v>
      </c>
      <c r="AG15" s="99"/>
      <c r="AH15" s="148">
        <v>335</v>
      </c>
      <c r="AI15" s="57" t="s">
        <v>74</v>
      </c>
    </row>
    <row r="16" spans="1:35" ht="44.25" customHeight="1">
      <c r="A16" s="65" t="s">
        <v>95</v>
      </c>
      <c r="B16" s="94" t="str">
        <f>"200"</f>
        <v>200</v>
      </c>
      <c r="C16" s="94" t="str">
        <f>"200"</f>
        <v>200</v>
      </c>
      <c r="D16" s="102">
        <v>0</v>
      </c>
      <c r="E16" s="102">
        <v>0.09</v>
      </c>
      <c r="F16" s="102">
        <v>0</v>
      </c>
      <c r="G16" s="102">
        <v>0.02</v>
      </c>
      <c r="H16" s="102">
        <v>9.99</v>
      </c>
      <c r="I16" s="102">
        <v>9.1</v>
      </c>
      <c r="J16" s="102">
        <v>39.96</v>
      </c>
      <c r="K16" s="102">
        <v>35.1</v>
      </c>
      <c r="L16" s="102">
        <v>2</v>
      </c>
      <c r="M16" s="102">
        <v>2</v>
      </c>
      <c r="N16" s="102">
        <v>3.8</v>
      </c>
      <c r="O16" s="102">
        <v>0.26</v>
      </c>
      <c r="P16" s="102">
        <v>0</v>
      </c>
      <c r="Q16" s="102">
        <v>0</v>
      </c>
      <c r="R16" s="102">
        <v>0.03</v>
      </c>
      <c r="S16" s="102">
        <v>0.03</v>
      </c>
      <c r="T16" s="102">
        <v>5.8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3">
        <v>0</v>
      </c>
      <c r="AE16" s="99"/>
      <c r="AF16" s="102">
        <v>0</v>
      </c>
      <c r="AG16" s="99"/>
      <c r="AH16" s="98">
        <v>420</v>
      </c>
      <c r="AI16" s="57" t="s">
        <v>74</v>
      </c>
    </row>
    <row r="17" spans="1:35" ht="30.75" customHeight="1">
      <c r="A17" s="65" t="s">
        <v>96</v>
      </c>
      <c r="B17" s="92">
        <v>10</v>
      </c>
      <c r="C17" s="92">
        <v>20</v>
      </c>
      <c r="D17" s="102">
        <v>0.08</v>
      </c>
      <c r="E17" s="102">
        <v>0.16</v>
      </c>
      <c r="F17" s="102">
        <v>8.25</v>
      </c>
      <c r="G17" s="102">
        <v>14.5</v>
      </c>
      <c r="H17" s="102">
        <v>0.08</v>
      </c>
      <c r="I17" s="102">
        <v>0.26</v>
      </c>
      <c r="J17" s="102">
        <v>74.89000000000001</v>
      </c>
      <c r="K17" s="102">
        <v>132</v>
      </c>
      <c r="L17" s="102">
        <v>4</v>
      </c>
      <c r="M17" s="102">
        <v>5.2</v>
      </c>
      <c r="N17" s="102">
        <v>1.2</v>
      </c>
      <c r="O17" s="102">
        <v>4.8</v>
      </c>
      <c r="P17" s="103">
        <v>0</v>
      </c>
      <c r="Q17" s="103">
        <v>0</v>
      </c>
      <c r="R17" s="103">
        <v>0.03</v>
      </c>
      <c r="S17" s="103">
        <v>0.04</v>
      </c>
      <c r="T17" s="103">
        <v>1.9</v>
      </c>
      <c r="U17" s="103">
        <v>6</v>
      </c>
      <c r="V17" s="103">
        <v>30</v>
      </c>
      <c r="W17" s="103">
        <v>80</v>
      </c>
      <c r="X17" s="103">
        <v>0.1</v>
      </c>
      <c r="Y17" s="103">
        <v>0.22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99"/>
      <c r="AF17" s="103">
        <v>0.9</v>
      </c>
      <c r="AG17" s="99"/>
      <c r="AH17" s="148">
        <v>13</v>
      </c>
      <c r="AI17" s="57" t="s">
        <v>74</v>
      </c>
    </row>
    <row r="18" spans="1:35" ht="36.75" customHeight="1">
      <c r="A18" s="61" t="s">
        <v>46</v>
      </c>
      <c r="B18" s="95">
        <v>40</v>
      </c>
      <c r="C18" s="81">
        <v>50</v>
      </c>
      <c r="D18" s="102">
        <v>3</v>
      </c>
      <c r="E18" s="102">
        <v>3.95</v>
      </c>
      <c r="F18" s="102">
        <v>1.16</v>
      </c>
      <c r="G18" s="102">
        <v>1.5</v>
      </c>
      <c r="H18" s="102">
        <v>20.56</v>
      </c>
      <c r="I18" s="102">
        <v>24.15</v>
      </c>
      <c r="J18" s="102">
        <v>104.68</v>
      </c>
      <c r="K18" s="102">
        <v>119.45</v>
      </c>
      <c r="L18" s="102">
        <v>2</v>
      </c>
      <c r="M18" s="102">
        <v>2</v>
      </c>
      <c r="N18" s="102">
        <v>9.4</v>
      </c>
      <c r="O18" s="102">
        <v>11.5</v>
      </c>
      <c r="P18" s="102">
        <v>5.2</v>
      </c>
      <c r="Q18" s="102">
        <v>16.5</v>
      </c>
      <c r="R18" s="102">
        <v>0.5</v>
      </c>
      <c r="S18" s="102">
        <v>0.5</v>
      </c>
      <c r="T18" s="102">
        <v>33.6</v>
      </c>
      <c r="U18" s="102">
        <v>1</v>
      </c>
      <c r="V18" s="102">
        <v>0</v>
      </c>
      <c r="W18" s="102">
        <v>1</v>
      </c>
      <c r="X18" s="102">
        <v>0.7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81">
        <v>0</v>
      </c>
      <c r="AE18" s="99"/>
      <c r="AF18" s="103">
        <v>0</v>
      </c>
      <c r="AG18" s="99"/>
      <c r="AH18" s="148">
        <v>18</v>
      </c>
      <c r="AI18" s="57" t="s">
        <v>74</v>
      </c>
    </row>
    <row r="19" spans="1:35" ht="15.75">
      <c r="A19" s="66" t="s">
        <v>6</v>
      </c>
      <c r="B19" s="92"/>
      <c r="C19" s="92"/>
      <c r="D19" s="105">
        <f aca="true" t="shared" si="0" ref="D19:AC19">SUM(D14:D18)</f>
        <v>30.135500000000004</v>
      </c>
      <c r="E19" s="105">
        <f t="shared" si="0"/>
        <v>49.160000000000004</v>
      </c>
      <c r="F19" s="105">
        <f t="shared" si="0"/>
        <v>26.55875</v>
      </c>
      <c r="G19" s="105">
        <f t="shared" si="0"/>
        <v>44.519999999999996</v>
      </c>
      <c r="H19" s="105">
        <f t="shared" si="0"/>
        <v>70.22925</v>
      </c>
      <c r="I19" s="105">
        <f t="shared" si="0"/>
        <v>96.15</v>
      </c>
      <c r="J19" s="105">
        <f t="shared" si="0"/>
        <v>640.48775</v>
      </c>
      <c r="K19" s="105">
        <f t="shared" si="0"/>
        <v>973.02</v>
      </c>
      <c r="L19" s="107">
        <f t="shared" si="0"/>
        <v>53.46</v>
      </c>
      <c r="M19" s="107">
        <f t="shared" si="0"/>
        <v>54.660000000000004</v>
      </c>
      <c r="N19" s="107">
        <f t="shared" si="0"/>
        <v>315.79999999999995</v>
      </c>
      <c r="O19" s="107">
        <f t="shared" si="0"/>
        <v>248.19</v>
      </c>
      <c r="P19" s="107">
        <f t="shared" si="0"/>
        <v>42.300000000000004</v>
      </c>
      <c r="Q19" s="107">
        <f t="shared" si="0"/>
        <v>59.46</v>
      </c>
      <c r="R19" s="107">
        <v>1.5</v>
      </c>
      <c r="S19" s="107">
        <f t="shared" si="0"/>
        <v>2.2700000000000005</v>
      </c>
      <c r="T19" s="107">
        <f t="shared" si="0"/>
        <v>853.4999999999999</v>
      </c>
      <c r="U19" s="107">
        <f t="shared" si="0"/>
        <v>310.16999999999996</v>
      </c>
      <c r="V19" s="107">
        <f t="shared" si="0"/>
        <v>114</v>
      </c>
      <c r="W19" s="107">
        <f t="shared" si="0"/>
        <v>192.73000000000002</v>
      </c>
      <c r="X19" s="107">
        <f t="shared" si="0"/>
        <v>1.5</v>
      </c>
      <c r="Y19" s="107">
        <f t="shared" si="0"/>
        <v>127.86999999999999</v>
      </c>
      <c r="Z19" s="107">
        <f t="shared" si="0"/>
        <v>0.2</v>
      </c>
      <c r="AA19" s="107">
        <f t="shared" si="0"/>
        <v>0.13</v>
      </c>
      <c r="AB19" s="107">
        <f t="shared" si="0"/>
        <v>0.7999999999999999</v>
      </c>
      <c r="AC19" s="107">
        <f t="shared" si="0"/>
        <v>0.6900000000000001</v>
      </c>
      <c r="AD19" s="107">
        <f>SUM(AD14:AD18)</f>
        <v>0.4</v>
      </c>
      <c r="AE19" s="99"/>
      <c r="AF19" s="109">
        <f>SUM(AF14:AF18)</f>
        <v>2.9</v>
      </c>
      <c r="AG19" s="99"/>
      <c r="AH19" s="99"/>
      <c r="AI19" s="56"/>
    </row>
    <row r="20" spans="1:35" ht="15.75">
      <c r="A20" s="67" t="s">
        <v>16</v>
      </c>
      <c r="B20" s="96"/>
      <c r="C20" s="96"/>
      <c r="D20" s="140"/>
      <c r="E20" s="135"/>
      <c r="F20" s="135"/>
      <c r="G20" s="135"/>
      <c r="H20" s="135"/>
      <c r="I20" s="135"/>
      <c r="J20" s="140"/>
      <c r="K20" s="140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99"/>
      <c r="AF20" s="99"/>
      <c r="AG20" s="99"/>
      <c r="AH20" s="99"/>
      <c r="AI20" s="56"/>
    </row>
    <row r="21" spans="1:35" ht="22.5">
      <c r="A21" s="65" t="s">
        <v>97</v>
      </c>
      <c r="B21" s="96">
        <v>20</v>
      </c>
      <c r="C21" s="96">
        <v>20</v>
      </c>
      <c r="D21" s="135">
        <v>0.16</v>
      </c>
      <c r="E21" s="135">
        <v>0.16</v>
      </c>
      <c r="F21" s="135">
        <v>0.02</v>
      </c>
      <c r="G21" s="135">
        <v>0.02</v>
      </c>
      <c r="H21" s="135">
        <v>0.51</v>
      </c>
      <c r="I21" s="135">
        <v>0.51</v>
      </c>
      <c r="J21" s="135">
        <v>2.66</v>
      </c>
      <c r="K21" s="135">
        <v>2.66</v>
      </c>
      <c r="L21" s="104"/>
      <c r="M21" s="104"/>
      <c r="N21" s="136">
        <v>4.25</v>
      </c>
      <c r="O21" s="136">
        <v>4.25</v>
      </c>
      <c r="P21" s="135">
        <v>3.5</v>
      </c>
      <c r="Q21" s="135">
        <v>3.5</v>
      </c>
      <c r="R21" s="135">
        <v>0.12</v>
      </c>
      <c r="S21" s="135">
        <v>0.12</v>
      </c>
      <c r="T21" s="135">
        <v>7.5</v>
      </c>
      <c r="U21" s="135">
        <v>7.5</v>
      </c>
      <c r="V21" s="135">
        <v>0</v>
      </c>
      <c r="W21" s="135">
        <v>0</v>
      </c>
      <c r="X21" s="135">
        <v>0.025</v>
      </c>
      <c r="Y21" s="135">
        <v>0.03</v>
      </c>
      <c r="Z21" s="136">
        <v>0.01</v>
      </c>
      <c r="AA21" s="136">
        <v>0.01</v>
      </c>
      <c r="AB21" s="136">
        <v>1.2</v>
      </c>
      <c r="AC21" s="136">
        <v>1.2</v>
      </c>
      <c r="AD21" s="104"/>
      <c r="AE21" s="99"/>
      <c r="AF21" s="99"/>
      <c r="AG21" s="99"/>
      <c r="AH21" s="99">
        <v>71</v>
      </c>
      <c r="AI21" s="57" t="s">
        <v>78</v>
      </c>
    </row>
    <row r="22" spans="1:35" ht="37.5">
      <c r="A22" s="61" t="s">
        <v>149</v>
      </c>
      <c r="B22" s="96" t="str">
        <f>"200"</f>
        <v>200</v>
      </c>
      <c r="C22" s="96" t="str">
        <f>"250"</f>
        <v>250</v>
      </c>
      <c r="D22" s="135">
        <v>2.15</v>
      </c>
      <c r="E22" s="135">
        <v>2.69</v>
      </c>
      <c r="F22" s="135">
        <v>2.27</v>
      </c>
      <c r="G22" s="135">
        <v>2.84</v>
      </c>
      <c r="H22" s="135">
        <v>13.96</v>
      </c>
      <c r="I22" s="135">
        <v>17.45</v>
      </c>
      <c r="J22" s="135">
        <v>94.6</v>
      </c>
      <c r="K22" s="135">
        <v>118.25</v>
      </c>
      <c r="L22" s="135">
        <v>40</v>
      </c>
      <c r="M22" s="135">
        <v>50</v>
      </c>
      <c r="N22" s="136">
        <v>23.36</v>
      </c>
      <c r="O22" s="136">
        <v>29.2</v>
      </c>
      <c r="P22" s="136">
        <v>21.82</v>
      </c>
      <c r="Q22" s="136">
        <v>27.28</v>
      </c>
      <c r="R22" s="136">
        <v>0.9</v>
      </c>
      <c r="S22" s="136">
        <v>1.13</v>
      </c>
      <c r="T22" s="136">
        <v>0</v>
      </c>
      <c r="U22" s="136">
        <v>0</v>
      </c>
      <c r="V22" s="136">
        <v>0</v>
      </c>
      <c r="W22" s="136">
        <v>0</v>
      </c>
      <c r="X22" s="136">
        <v>1.14</v>
      </c>
      <c r="Y22" s="136">
        <v>1.43</v>
      </c>
      <c r="Z22" s="136">
        <v>0.9</v>
      </c>
      <c r="AA22" s="136">
        <v>1.13</v>
      </c>
      <c r="AB22" s="136">
        <v>6.6</v>
      </c>
      <c r="AC22" s="136">
        <v>8.25</v>
      </c>
      <c r="AD22" s="104"/>
      <c r="AE22" s="99"/>
      <c r="AF22" s="99"/>
      <c r="AG22" s="99"/>
      <c r="AH22" s="99">
        <v>111</v>
      </c>
      <c r="AI22" s="57" t="s">
        <v>78</v>
      </c>
    </row>
    <row r="23" spans="1:35" ht="22.5">
      <c r="A23" s="65" t="s">
        <v>98</v>
      </c>
      <c r="B23" s="96" t="str">
        <f>"80"</f>
        <v>80</v>
      </c>
      <c r="C23" s="96">
        <v>100</v>
      </c>
      <c r="D23" s="135">
        <v>18.78</v>
      </c>
      <c r="E23" s="135">
        <v>23.48</v>
      </c>
      <c r="F23" s="135">
        <v>20.64</v>
      </c>
      <c r="G23" s="135">
        <v>25.8</v>
      </c>
      <c r="H23" s="135">
        <v>0.38</v>
      </c>
      <c r="I23" s="135">
        <v>0.48</v>
      </c>
      <c r="J23" s="135">
        <v>262.4</v>
      </c>
      <c r="K23" s="135">
        <v>328</v>
      </c>
      <c r="L23" s="135"/>
      <c r="M23" s="135"/>
      <c r="N23" s="136">
        <v>44.8</v>
      </c>
      <c r="O23" s="136">
        <v>56</v>
      </c>
      <c r="P23" s="135">
        <v>16.22</v>
      </c>
      <c r="Q23" s="135">
        <v>20.28</v>
      </c>
      <c r="R23" s="135">
        <v>1.6</v>
      </c>
      <c r="S23" s="135">
        <v>2</v>
      </c>
      <c r="T23" s="135">
        <v>132.8</v>
      </c>
      <c r="U23" s="135">
        <v>166</v>
      </c>
      <c r="V23" s="135">
        <v>80</v>
      </c>
      <c r="W23" s="135">
        <v>100</v>
      </c>
      <c r="X23" s="135">
        <v>0.8</v>
      </c>
      <c r="Y23" s="135">
        <v>1</v>
      </c>
      <c r="Z23" s="136">
        <v>0.03</v>
      </c>
      <c r="AA23" s="136">
        <v>0.04</v>
      </c>
      <c r="AB23" s="136">
        <v>1.89</v>
      </c>
      <c r="AC23" s="136">
        <v>2.36</v>
      </c>
      <c r="AD23" s="104"/>
      <c r="AE23" s="99"/>
      <c r="AF23" s="99"/>
      <c r="AG23" s="99"/>
      <c r="AH23" s="99">
        <v>288</v>
      </c>
      <c r="AI23" s="57" t="s">
        <v>78</v>
      </c>
    </row>
    <row r="24" spans="1:35" ht="39" customHeight="1">
      <c r="A24" s="65" t="s">
        <v>81</v>
      </c>
      <c r="B24" s="96" t="str">
        <f>"150"</f>
        <v>150</v>
      </c>
      <c r="C24" s="96" t="str">
        <f>"180"</f>
        <v>180</v>
      </c>
      <c r="D24" s="135">
        <v>3.78</v>
      </c>
      <c r="E24" s="135">
        <v>4.54</v>
      </c>
      <c r="F24" s="135">
        <v>7.78</v>
      </c>
      <c r="G24" s="135">
        <v>9.34</v>
      </c>
      <c r="H24" s="135">
        <v>39.29</v>
      </c>
      <c r="I24" s="135">
        <v>47.15</v>
      </c>
      <c r="J24" s="135">
        <v>242</v>
      </c>
      <c r="K24" s="135">
        <v>290.4</v>
      </c>
      <c r="L24" s="135">
        <v>10</v>
      </c>
      <c r="M24" s="135">
        <v>10</v>
      </c>
      <c r="N24" s="136">
        <v>17.04</v>
      </c>
      <c r="O24" s="136">
        <v>20.45</v>
      </c>
      <c r="P24" s="135">
        <v>27.79</v>
      </c>
      <c r="Q24" s="135">
        <v>33.35</v>
      </c>
      <c r="R24" s="135">
        <v>0.59</v>
      </c>
      <c r="S24" s="135">
        <v>0.71</v>
      </c>
      <c r="T24" s="135">
        <v>40</v>
      </c>
      <c r="U24" s="135">
        <v>48</v>
      </c>
      <c r="V24" s="135">
        <v>40</v>
      </c>
      <c r="W24" s="135">
        <v>48</v>
      </c>
      <c r="X24" s="135">
        <v>0.25</v>
      </c>
      <c r="Y24" s="135">
        <v>0.3</v>
      </c>
      <c r="Z24" s="136">
        <v>0.03</v>
      </c>
      <c r="AA24" s="136">
        <v>0.04</v>
      </c>
      <c r="AB24" s="136">
        <v>0</v>
      </c>
      <c r="AC24" s="136">
        <v>0</v>
      </c>
      <c r="AD24" s="104"/>
      <c r="AE24" s="99"/>
      <c r="AF24" s="99"/>
      <c r="AG24" s="99"/>
      <c r="AH24" s="99">
        <v>171</v>
      </c>
      <c r="AI24" s="57" t="s">
        <v>78</v>
      </c>
    </row>
    <row r="25" spans="1:35" ht="37.5">
      <c r="A25" s="65" t="s">
        <v>100</v>
      </c>
      <c r="B25" s="96">
        <v>200</v>
      </c>
      <c r="C25" s="96">
        <v>200</v>
      </c>
      <c r="D25" s="135">
        <v>0.16</v>
      </c>
      <c r="E25" s="135">
        <v>0.16</v>
      </c>
      <c r="F25" s="135">
        <v>0.16</v>
      </c>
      <c r="G25" s="135">
        <v>0.16</v>
      </c>
      <c r="H25" s="135">
        <v>27.88</v>
      </c>
      <c r="I25" s="135">
        <v>27.88</v>
      </c>
      <c r="J25" s="135">
        <v>114.6</v>
      </c>
      <c r="K25" s="135">
        <v>114.6</v>
      </c>
      <c r="L25" s="104"/>
      <c r="M25" s="104"/>
      <c r="N25" s="136">
        <v>14.18</v>
      </c>
      <c r="O25" s="136">
        <v>14.18</v>
      </c>
      <c r="P25" s="135">
        <v>5.14</v>
      </c>
      <c r="Q25" s="135">
        <v>5.14</v>
      </c>
      <c r="R25" s="135">
        <v>0.95</v>
      </c>
      <c r="S25" s="135">
        <v>0.95</v>
      </c>
      <c r="T25" s="135">
        <v>4.4</v>
      </c>
      <c r="U25" s="135">
        <v>4.4</v>
      </c>
      <c r="V25" s="135">
        <v>0</v>
      </c>
      <c r="W25" s="135">
        <v>0</v>
      </c>
      <c r="X25" s="135">
        <v>0.08</v>
      </c>
      <c r="Y25" s="135">
        <v>0.08</v>
      </c>
      <c r="Z25" s="136">
        <v>0.01</v>
      </c>
      <c r="AA25" s="136">
        <v>0.01</v>
      </c>
      <c r="AB25" s="136">
        <v>0.9</v>
      </c>
      <c r="AC25" s="136">
        <v>0.9</v>
      </c>
      <c r="AD25" s="104"/>
      <c r="AE25" s="99"/>
      <c r="AF25" s="99"/>
      <c r="AG25" s="99"/>
      <c r="AH25" s="99">
        <v>342</v>
      </c>
      <c r="AI25" s="57" t="s">
        <v>78</v>
      </c>
    </row>
    <row r="26" spans="1:35" ht="18.75">
      <c r="A26" s="65" t="s">
        <v>8</v>
      </c>
      <c r="B26" s="96">
        <v>50</v>
      </c>
      <c r="C26" s="96">
        <v>65</v>
      </c>
      <c r="D26" s="135">
        <v>3.43</v>
      </c>
      <c r="E26" s="135">
        <v>3.43</v>
      </c>
      <c r="F26" s="135">
        <v>0.62</v>
      </c>
      <c r="G26" s="135">
        <v>0.62</v>
      </c>
      <c r="H26" s="135">
        <v>17.37</v>
      </c>
      <c r="I26" s="135">
        <v>17.37</v>
      </c>
      <c r="J26" s="135">
        <v>86.73</v>
      </c>
      <c r="K26" s="135">
        <v>86.73</v>
      </c>
      <c r="L26" s="135"/>
      <c r="M26" s="135"/>
      <c r="N26" s="136">
        <v>6.9</v>
      </c>
      <c r="O26" s="136">
        <v>6.9</v>
      </c>
      <c r="P26" s="104">
        <v>9.9</v>
      </c>
      <c r="Q26" s="104">
        <v>9.9</v>
      </c>
      <c r="R26" s="104">
        <v>26.1</v>
      </c>
      <c r="S26" s="104">
        <v>26.1</v>
      </c>
      <c r="T26" s="104">
        <v>0.6</v>
      </c>
      <c r="U26" s="104">
        <v>0.6</v>
      </c>
      <c r="V26" s="104">
        <v>0.6</v>
      </c>
      <c r="W26" s="104">
        <v>0.6</v>
      </c>
      <c r="X26" s="104">
        <v>0</v>
      </c>
      <c r="Y26" s="104">
        <v>0</v>
      </c>
      <c r="Z26" s="104">
        <v>0.39</v>
      </c>
      <c r="AA26" s="104"/>
      <c r="AB26" s="104">
        <v>0</v>
      </c>
      <c r="AC26" s="104">
        <v>0</v>
      </c>
      <c r="AD26" s="104"/>
      <c r="AE26" s="99"/>
      <c r="AF26" s="99"/>
      <c r="AG26" s="99"/>
      <c r="AH26" s="99"/>
      <c r="AI26" s="56"/>
    </row>
    <row r="27" spans="1:35" ht="18.75">
      <c r="A27" s="65" t="s">
        <v>4</v>
      </c>
      <c r="B27" s="96">
        <v>40</v>
      </c>
      <c r="C27" s="96">
        <v>50</v>
      </c>
      <c r="D27" s="135">
        <v>2.37</v>
      </c>
      <c r="E27" s="135">
        <v>3</v>
      </c>
      <c r="F27" s="135">
        <v>1</v>
      </c>
      <c r="G27" s="135">
        <v>1.2</v>
      </c>
      <c r="H27" s="135">
        <v>14.49</v>
      </c>
      <c r="I27" s="135">
        <v>20.56</v>
      </c>
      <c r="J27" s="135">
        <v>71.67</v>
      </c>
      <c r="K27" s="135">
        <v>104.68</v>
      </c>
      <c r="L27" s="135">
        <v>1.8</v>
      </c>
      <c r="M27" s="135">
        <v>3</v>
      </c>
      <c r="N27" s="136">
        <v>6.9</v>
      </c>
      <c r="O27" s="136">
        <v>11.5</v>
      </c>
      <c r="P27" s="104">
        <v>9.9</v>
      </c>
      <c r="Q27" s="104">
        <v>16.5</v>
      </c>
      <c r="R27" s="104">
        <v>26.1</v>
      </c>
      <c r="S27" s="104">
        <v>43.5</v>
      </c>
      <c r="T27" s="104">
        <v>0.6</v>
      </c>
      <c r="U27" s="104">
        <v>1</v>
      </c>
      <c r="V27" s="104">
        <v>0.6</v>
      </c>
      <c r="W27" s="104">
        <v>1</v>
      </c>
      <c r="X27" s="104">
        <v>0</v>
      </c>
      <c r="Y27" s="104">
        <v>0</v>
      </c>
      <c r="Z27" s="104">
        <v>0.39</v>
      </c>
      <c r="AA27" s="104">
        <v>0.65</v>
      </c>
      <c r="AB27" s="104">
        <v>0</v>
      </c>
      <c r="AC27" s="104">
        <v>0</v>
      </c>
      <c r="AD27" s="99"/>
      <c r="AE27" s="99"/>
      <c r="AF27" s="99"/>
      <c r="AG27" s="99"/>
      <c r="AH27" s="99"/>
      <c r="AI27" s="56"/>
    </row>
    <row r="28" spans="1:35" ht="15.75">
      <c r="A28" s="66" t="s">
        <v>6</v>
      </c>
      <c r="B28" s="96"/>
      <c r="C28" s="96"/>
      <c r="D28" s="140">
        <f aca="true" t="shared" si="1" ref="D28:K28">SUM(D21:D32)</f>
        <v>30.830000000000002</v>
      </c>
      <c r="E28" s="140">
        <f t="shared" si="1"/>
        <v>37.46</v>
      </c>
      <c r="F28" s="140">
        <f t="shared" si="1"/>
        <v>32.49</v>
      </c>
      <c r="G28" s="140">
        <f t="shared" si="1"/>
        <v>39.98</v>
      </c>
      <c r="H28" s="140">
        <f t="shared" si="1"/>
        <v>113.88</v>
      </c>
      <c r="I28" s="140">
        <f t="shared" si="1"/>
        <v>131.4</v>
      </c>
      <c r="J28" s="140">
        <f t="shared" si="1"/>
        <v>874.66</v>
      </c>
      <c r="K28" s="140">
        <f t="shared" si="1"/>
        <v>1045.32</v>
      </c>
      <c r="L28" s="109"/>
      <c r="M28" s="109"/>
      <c r="N28" s="109">
        <f aca="true" t="shared" si="2" ref="N28:AC28">SUM(N21:N32)</f>
        <v>117.43</v>
      </c>
      <c r="O28" s="109">
        <f t="shared" si="2"/>
        <v>142.48000000000002</v>
      </c>
      <c r="P28" s="109">
        <f t="shared" si="2"/>
        <v>94.27000000000001</v>
      </c>
      <c r="Q28" s="109">
        <f t="shared" si="2"/>
        <v>115.95</v>
      </c>
      <c r="R28" s="109">
        <f t="shared" si="2"/>
        <v>56.36</v>
      </c>
      <c r="S28" s="109">
        <f t="shared" si="2"/>
        <v>74.51</v>
      </c>
      <c r="T28" s="109">
        <f t="shared" si="2"/>
        <v>185.9</v>
      </c>
      <c r="U28" s="109">
        <f t="shared" si="2"/>
        <v>227.5</v>
      </c>
      <c r="V28" s="109">
        <f t="shared" si="2"/>
        <v>121.19999999999999</v>
      </c>
      <c r="W28" s="109">
        <f t="shared" si="2"/>
        <v>149.6</v>
      </c>
      <c r="X28" s="109">
        <f t="shared" si="2"/>
        <v>2.295</v>
      </c>
      <c r="Y28" s="109">
        <f t="shared" si="2"/>
        <v>2.84</v>
      </c>
      <c r="Z28" s="109">
        <f t="shared" si="2"/>
        <v>1.7600000000000002</v>
      </c>
      <c r="AA28" s="109">
        <f t="shared" si="2"/>
        <v>1.88</v>
      </c>
      <c r="AB28" s="109">
        <f t="shared" si="2"/>
        <v>10.59</v>
      </c>
      <c r="AC28" s="109">
        <f t="shared" si="2"/>
        <v>12.709999999999999</v>
      </c>
      <c r="AD28" s="104"/>
      <c r="AE28" s="99"/>
      <c r="AF28" s="99"/>
      <c r="AG28" s="99"/>
      <c r="AH28" s="99"/>
      <c r="AI28" s="56"/>
    </row>
    <row r="29" spans="1:35" ht="15.75">
      <c r="A29" s="67" t="s">
        <v>15</v>
      </c>
      <c r="B29" s="96"/>
      <c r="C29" s="96"/>
      <c r="D29" s="104"/>
      <c r="E29" s="135"/>
      <c r="F29" s="135"/>
      <c r="G29" s="135"/>
      <c r="H29" s="135"/>
      <c r="I29" s="135"/>
      <c r="J29" s="140"/>
      <c r="K29" s="140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99"/>
      <c r="AF29" s="99"/>
      <c r="AG29" s="99"/>
      <c r="AH29" s="99"/>
      <c r="AI29" s="56"/>
    </row>
    <row r="30" spans="1:35" ht="12.75" hidden="1">
      <c r="A30" s="75"/>
      <c r="B30" s="98"/>
      <c r="C30" s="9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56"/>
    </row>
    <row r="31" spans="1:35" ht="24.75" customHeight="1">
      <c r="A31" s="65" t="s">
        <v>113</v>
      </c>
      <c r="B31" s="96" t="str">
        <f>"200"</f>
        <v>200</v>
      </c>
      <c r="C31" s="96" t="str">
        <f>"200"</f>
        <v>200</v>
      </c>
      <c r="D31" s="135">
        <v>3.54</v>
      </c>
      <c r="E31" s="135">
        <v>3.54</v>
      </c>
      <c r="F31" s="135">
        <v>22</v>
      </c>
      <c r="G31" s="135">
        <v>22</v>
      </c>
      <c r="H31" s="135">
        <v>17.2</v>
      </c>
      <c r="I31" s="135">
        <v>17.2</v>
      </c>
      <c r="J31" s="135">
        <v>311</v>
      </c>
      <c r="K31" s="135">
        <v>311</v>
      </c>
      <c r="L31" s="135">
        <v>20.51</v>
      </c>
      <c r="M31" s="135">
        <v>20.51</v>
      </c>
      <c r="N31" s="135">
        <v>74</v>
      </c>
      <c r="O31" s="135">
        <v>74</v>
      </c>
      <c r="P31" s="135">
        <v>32</v>
      </c>
      <c r="Q31" s="135">
        <v>32</v>
      </c>
      <c r="R31" s="135">
        <v>1.2</v>
      </c>
      <c r="S31" s="135">
        <v>1.2</v>
      </c>
      <c r="T31" s="135">
        <v>90</v>
      </c>
      <c r="U31" s="135">
        <v>90</v>
      </c>
      <c r="V31" s="135">
        <v>92</v>
      </c>
      <c r="W31" s="135">
        <v>92</v>
      </c>
      <c r="X31" s="135">
        <v>4</v>
      </c>
      <c r="Y31" s="135">
        <v>4</v>
      </c>
      <c r="Z31" s="135">
        <v>0.12</v>
      </c>
      <c r="AA31" s="135">
        <v>0.12</v>
      </c>
      <c r="AB31" s="135">
        <v>24</v>
      </c>
      <c r="AC31" s="135">
        <v>24</v>
      </c>
      <c r="AD31" s="104"/>
      <c r="AE31" s="99"/>
      <c r="AF31" s="99"/>
      <c r="AG31" s="99"/>
      <c r="AH31" s="99">
        <v>143</v>
      </c>
      <c r="AI31" s="57" t="s">
        <v>78</v>
      </c>
    </row>
    <row r="32" spans="1:35" ht="18.75">
      <c r="A32" s="65" t="s">
        <v>4</v>
      </c>
      <c r="B32" s="96">
        <v>40</v>
      </c>
      <c r="C32" s="96">
        <v>50</v>
      </c>
      <c r="D32" s="135">
        <v>2.37</v>
      </c>
      <c r="E32" s="135">
        <v>3</v>
      </c>
      <c r="F32" s="135">
        <v>1</v>
      </c>
      <c r="G32" s="135">
        <v>1.2</v>
      </c>
      <c r="H32" s="135">
        <v>14.49</v>
      </c>
      <c r="I32" s="135">
        <v>20.56</v>
      </c>
      <c r="J32" s="135">
        <v>71.67</v>
      </c>
      <c r="K32" s="135">
        <v>104.68</v>
      </c>
      <c r="L32" s="135">
        <v>1.8</v>
      </c>
      <c r="M32" s="135">
        <v>3</v>
      </c>
      <c r="N32" s="136">
        <v>6.9</v>
      </c>
      <c r="O32" s="136">
        <v>11.5</v>
      </c>
      <c r="P32" s="104">
        <v>9.9</v>
      </c>
      <c r="Q32" s="104">
        <v>16.5</v>
      </c>
      <c r="R32" s="104">
        <v>26.1</v>
      </c>
      <c r="S32" s="104">
        <v>43.5</v>
      </c>
      <c r="T32" s="104">
        <v>0.6</v>
      </c>
      <c r="U32" s="104">
        <v>1</v>
      </c>
      <c r="V32" s="104">
        <v>0.6</v>
      </c>
      <c r="W32" s="104">
        <v>1</v>
      </c>
      <c r="X32" s="104">
        <v>0</v>
      </c>
      <c r="Y32" s="104">
        <v>0</v>
      </c>
      <c r="Z32" s="104">
        <v>0.39</v>
      </c>
      <c r="AA32" s="104">
        <v>0.65</v>
      </c>
      <c r="AB32" s="104">
        <v>0</v>
      </c>
      <c r="AC32" s="104">
        <v>0</v>
      </c>
      <c r="AD32" s="104"/>
      <c r="AE32" s="99"/>
      <c r="AF32" s="99"/>
      <c r="AG32" s="99"/>
      <c r="AH32" s="99"/>
      <c r="AI32" s="56"/>
    </row>
    <row r="33" spans="1:36" ht="37.5">
      <c r="A33" s="65" t="s">
        <v>123</v>
      </c>
      <c r="B33" s="96" t="str">
        <f>"200"</f>
        <v>200</v>
      </c>
      <c r="C33" s="98">
        <v>200</v>
      </c>
      <c r="D33" s="135">
        <v>5.8</v>
      </c>
      <c r="E33" s="135">
        <v>5.8</v>
      </c>
      <c r="F33" s="104">
        <v>3.2</v>
      </c>
      <c r="G33" s="104">
        <v>3.2</v>
      </c>
      <c r="H33" s="104">
        <v>8.4</v>
      </c>
      <c r="I33" s="104">
        <v>8.4</v>
      </c>
      <c r="J33" s="104">
        <v>102</v>
      </c>
      <c r="K33" s="104">
        <v>102</v>
      </c>
      <c r="L33" s="104">
        <v>20.8</v>
      </c>
      <c r="M33" s="104">
        <v>20.8</v>
      </c>
      <c r="N33" s="104">
        <v>248</v>
      </c>
      <c r="O33" s="104">
        <v>248</v>
      </c>
      <c r="P33" s="104">
        <v>28</v>
      </c>
      <c r="Q33" s="104">
        <v>28</v>
      </c>
      <c r="R33" s="104">
        <v>0.2</v>
      </c>
      <c r="S33" s="104">
        <v>0.2</v>
      </c>
      <c r="T33" s="104">
        <v>184</v>
      </c>
      <c r="U33" s="104">
        <v>184</v>
      </c>
      <c r="V33" s="104">
        <v>40</v>
      </c>
      <c r="W33" s="104">
        <v>40</v>
      </c>
      <c r="X33" s="104">
        <v>0</v>
      </c>
      <c r="Y33" s="104">
        <v>0</v>
      </c>
      <c r="Z33" s="104">
        <v>0.04</v>
      </c>
      <c r="AA33" s="104">
        <v>0.04</v>
      </c>
      <c r="AB33" s="104">
        <v>0.6</v>
      </c>
      <c r="AC33" s="104">
        <v>0.6</v>
      </c>
      <c r="AD33" s="104"/>
      <c r="AE33" s="104"/>
      <c r="AF33" s="104"/>
      <c r="AG33" s="104"/>
      <c r="AH33" s="98">
        <v>386</v>
      </c>
      <c r="AI33" s="57" t="s">
        <v>78</v>
      </c>
      <c r="AJ33" s="37"/>
    </row>
    <row r="34" spans="1:35" ht="15">
      <c r="A34" s="68" t="s">
        <v>6</v>
      </c>
      <c r="B34" s="96"/>
      <c r="C34" s="98"/>
      <c r="D34" s="140">
        <f aca="true" t="shared" si="3" ref="D34:K34">SUM(D31:D33)</f>
        <v>11.71</v>
      </c>
      <c r="E34" s="140">
        <f t="shared" si="3"/>
        <v>12.34</v>
      </c>
      <c r="F34" s="140">
        <f t="shared" si="3"/>
        <v>26.2</v>
      </c>
      <c r="G34" s="140">
        <f t="shared" si="3"/>
        <v>26.4</v>
      </c>
      <c r="H34" s="140">
        <f t="shared" si="3"/>
        <v>40.089999999999996</v>
      </c>
      <c r="I34" s="140">
        <f t="shared" si="3"/>
        <v>46.16</v>
      </c>
      <c r="J34" s="140">
        <f t="shared" si="3"/>
        <v>484.67</v>
      </c>
      <c r="K34" s="140">
        <f t="shared" si="3"/>
        <v>517.6800000000001</v>
      </c>
      <c r="L34" s="104"/>
      <c r="M34" s="104"/>
      <c r="N34" s="109">
        <f>9!N32+N31</f>
        <v>88</v>
      </c>
      <c r="O34" s="109">
        <f>9!O32+O31</f>
        <v>88</v>
      </c>
      <c r="P34" s="109">
        <f>9!P32+P31</f>
        <v>40</v>
      </c>
      <c r="Q34" s="109">
        <f>9!Q32+Q31</f>
        <v>40</v>
      </c>
      <c r="R34" s="109">
        <f>9!R32+R31</f>
        <v>4</v>
      </c>
      <c r="S34" s="109">
        <f>9!S32+S31</f>
        <v>4</v>
      </c>
      <c r="T34" s="109">
        <f>9!T32+T31</f>
        <v>104</v>
      </c>
      <c r="U34" s="109">
        <f>9!U32+U31</f>
        <v>104</v>
      </c>
      <c r="V34" s="109">
        <f>9!V32+V31</f>
        <v>92</v>
      </c>
      <c r="W34" s="109">
        <f>9!W32+W31</f>
        <v>92</v>
      </c>
      <c r="X34" s="109">
        <f>9!X32+X31</f>
        <v>4.02</v>
      </c>
      <c r="Y34" s="109">
        <f>9!Y32+Y31</f>
        <v>4.02</v>
      </c>
      <c r="Z34" s="109">
        <f>Z31+9!Z32</f>
        <v>0.13999999999999999</v>
      </c>
      <c r="AA34" s="109">
        <f>AA31+9!AA32</f>
        <v>0.13999999999999999</v>
      </c>
      <c r="AB34" s="109">
        <f>AB31+9!AB32</f>
        <v>28</v>
      </c>
      <c r="AC34" s="109">
        <f>AC31+9!AC32</f>
        <v>28</v>
      </c>
      <c r="AD34" s="104"/>
      <c r="AE34" s="99"/>
      <c r="AF34" s="99"/>
      <c r="AG34" s="99"/>
      <c r="AH34" s="99"/>
      <c r="AI34" s="56"/>
    </row>
    <row r="35" spans="1:35" ht="15">
      <c r="A35" s="68" t="s">
        <v>7</v>
      </c>
      <c r="B35" s="96"/>
      <c r="C35" s="98"/>
      <c r="D35" s="140">
        <f>D20+D28+D34</f>
        <v>40.17</v>
      </c>
      <c r="E35" s="140">
        <f aca="true" t="shared" si="4" ref="E35:K35">E34+E28+E19</f>
        <v>95.96000000000001</v>
      </c>
      <c r="F35" s="140">
        <f t="shared" si="4"/>
        <v>84.24875</v>
      </c>
      <c r="G35" s="140">
        <f t="shared" si="4"/>
        <v>109.69999999999999</v>
      </c>
      <c r="H35" s="140">
        <f t="shared" si="4"/>
        <v>209.70925</v>
      </c>
      <c r="I35" s="140">
        <f t="shared" si="4"/>
        <v>253.15</v>
      </c>
      <c r="J35" s="140">
        <f t="shared" si="4"/>
        <v>1928.1477499999999</v>
      </c>
      <c r="K35" s="140">
        <f t="shared" si="4"/>
        <v>2431.34</v>
      </c>
      <c r="L35" s="104"/>
      <c r="M35" s="104"/>
      <c r="N35" s="109">
        <f aca="true" t="shared" si="5" ref="N35:AC35">N34+N28+N19</f>
        <v>521.23</v>
      </c>
      <c r="O35" s="109">
        <f t="shared" si="5"/>
        <v>478.67</v>
      </c>
      <c r="P35" s="109">
        <f t="shared" si="5"/>
        <v>176.57000000000002</v>
      </c>
      <c r="Q35" s="109">
        <f t="shared" si="5"/>
        <v>215.41</v>
      </c>
      <c r="R35" s="109">
        <f t="shared" si="5"/>
        <v>61.86</v>
      </c>
      <c r="S35" s="109">
        <f t="shared" si="5"/>
        <v>80.78</v>
      </c>
      <c r="T35" s="109">
        <f t="shared" si="5"/>
        <v>1143.3999999999999</v>
      </c>
      <c r="U35" s="109">
        <f t="shared" si="5"/>
        <v>641.67</v>
      </c>
      <c r="V35" s="109">
        <f t="shared" si="5"/>
        <v>327.2</v>
      </c>
      <c r="W35" s="109">
        <f t="shared" si="5"/>
        <v>434.33000000000004</v>
      </c>
      <c r="X35" s="109">
        <f t="shared" si="5"/>
        <v>7.8149999999999995</v>
      </c>
      <c r="Y35" s="109">
        <f t="shared" si="5"/>
        <v>134.73</v>
      </c>
      <c r="Z35" s="109">
        <f t="shared" si="5"/>
        <v>2.1</v>
      </c>
      <c r="AA35" s="109">
        <f t="shared" si="5"/>
        <v>2.15</v>
      </c>
      <c r="AB35" s="109">
        <f t="shared" si="5"/>
        <v>39.39</v>
      </c>
      <c r="AC35" s="109">
        <f t="shared" si="5"/>
        <v>41.4</v>
      </c>
      <c r="AD35" s="104"/>
      <c r="AE35" s="99"/>
      <c r="AF35" s="99"/>
      <c r="AG35" s="99"/>
      <c r="AH35" s="99"/>
      <c r="AI35" s="56"/>
    </row>
    <row r="36" spans="1:35" ht="15">
      <c r="A36" s="53"/>
      <c r="B36" s="98"/>
      <c r="C36" s="98"/>
      <c r="D36" s="104"/>
      <c r="E36" s="135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99"/>
      <c r="AF36" s="99"/>
      <c r="AG36" s="99"/>
      <c r="AH36" s="99"/>
      <c r="AI36" s="56"/>
    </row>
    <row r="37" spans="1:35" ht="12.75">
      <c r="A37" s="53"/>
      <c r="B37" s="98"/>
      <c r="C37" s="98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99"/>
      <c r="AF37" s="99"/>
      <c r="AG37" s="99"/>
      <c r="AH37" s="99"/>
      <c r="AI37" s="56"/>
    </row>
    <row r="38" spans="4:30" ht="12.75"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</sheetData>
  <sheetProtection/>
  <mergeCells count="20">
    <mergeCell ref="D10:E11"/>
    <mergeCell ref="J10:K11"/>
    <mergeCell ref="X11:Y11"/>
    <mergeCell ref="Z11:AA11"/>
    <mergeCell ref="V11:W11"/>
    <mergeCell ref="N10:U10"/>
    <mergeCell ref="V10:AG10"/>
    <mergeCell ref="AD11:AE11"/>
    <mergeCell ref="H10:I11"/>
    <mergeCell ref="F10:G11"/>
    <mergeCell ref="N8:P8"/>
    <mergeCell ref="A10:A11"/>
    <mergeCell ref="B10:C11"/>
    <mergeCell ref="AF11:AG11"/>
    <mergeCell ref="AB11:AC11"/>
    <mergeCell ref="L10:M11"/>
    <mergeCell ref="N11:O11"/>
    <mergeCell ref="P11:Q11"/>
    <mergeCell ref="R11:S11"/>
    <mergeCell ref="T11:U11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5"/>
  <sheetViews>
    <sheetView zoomScalePageLayoutView="0" workbookViewId="0" topLeftCell="A16">
      <selection activeCell="B12" sqref="B12:AH35"/>
    </sheetView>
  </sheetViews>
  <sheetFormatPr defaultColWidth="9.00390625" defaultRowHeight="12.75"/>
  <cols>
    <col min="1" max="1" width="29.125" style="0" customWidth="1"/>
    <col min="2" max="3" width="8.875" style="23" customWidth="1"/>
    <col min="4" max="9" width="9.25390625" style="0" bestFit="1" customWidth="1"/>
    <col min="10" max="11" width="9.625" style="0" bestFit="1" customWidth="1"/>
    <col min="12" max="13" width="0" style="0" hidden="1" customWidth="1"/>
    <col min="14" max="29" width="9.25390625" style="0" bestFit="1" customWidth="1"/>
    <col min="34" max="34" width="11.75390625" style="0" customWidth="1"/>
    <col min="35" max="35" width="34.7539062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15">
      <c r="A6" s="2" t="s">
        <v>45</v>
      </c>
      <c r="B6" s="3"/>
      <c r="D6" s="3"/>
      <c r="E6" s="3"/>
      <c r="F6" s="3"/>
      <c r="G6" s="3"/>
      <c r="H6" s="3"/>
      <c r="J6" s="3"/>
      <c r="CC6" s="3"/>
    </row>
    <row r="7" spans="2:81" s="2" customFormat="1" ht="15">
      <c r="B7" s="3"/>
      <c r="D7" s="3"/>
      <c r="E7" s="3"/>
      <c r="F7" s="3"/>
      <c r="G7" s="3"/>
      <c r="H7" s="3"/>
      <c r="J7" s="3"/>
      <c r="CC7" s="3"/>
    </row>
    <row r="8" spans="2:81" s="2" customFormat="1" ht="20.25">
      <c r="B8" s="3"/>
      <c r="D8" s="3"/>
      <c r="E8" s="3"/>
      <c r="F8" s="3"/>
      <c r="G8" s="3"/>
      <c r="H8" s="3"/>
      <c r="J8" s="191" t="s">
        <v>155</v>
      </c>
      <c r="K8" s="191"/>
      <c r="L8" s="191"/>
      <c r="M8" s="191"/>
      <c r="N8" s="191"/>
      <c r="CC8" s="3"/>
    </row>
    <row r="10" spans="1:35" ht="12.75" customHeight="1">
      <c r="A10" s="169" t="s">
        <v>0</v>
      </c>
      <c r="B10" s="170" t="s">
        <v>2</v>
      </c>
      <c r="C10" s="171"/>
      <c r="D10" s="174" t="s">
        <v>1</v>
      </c>
      <c r="E10" s="175"/>
      <c r="F10" s="174" t="s">
        <v>3</v>
      </c>
      <c r="G10" s="175"/>
      <c r="H10" s="169" t="s">
        <v>19</v>
      </c>
      <c r="I10" s="169"/>
      <c r="J10" s="180" t="s">
        <v>60</v>
      </c>
      <c r="K10" s="180"/>
      <c r="L10" s="181" t="s">
        <v>21</v>
      </c>
      <c r="M10" s="182"/>
      <c r="N10" s="166" t="s">
        <v>61</v>
      </c>
      <c r="O10" s="167"/>
      <c r="P10" s="167"/>
      <c r="Q10" s="167"/>
      <c r="R10" s="167"/>
      <c r="S10" s="167"/>
      <c r="T10" s="167"/>
      <c r="U10" s="168"/>
      <c r="V10" s="160" t="s">
        <v>25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2"/>
      <c r="AH10" s="40"/>
      <c r="AI10" s="40"/>
    </row>
    <row r="11" spans="1:35" ht="12.75" customHeight="1">
      <c r="A11" s="169"/>
      <c r="B11" s="172"/>
      <c r="C11" s="173"/>
      <c r="D11" s="176"/>
      <c r="E11" s="177"/>
      <c r="F11" s="178"/>
      <c r="G11" s="179"/>
      <c r="H11" s="169"/>
      <c r="I11" s="169"/>
      <c r="J11" s="180"/>
      <c r="K11" s="180"/>
      <c r="L11" s="183"/>
      <c r="M11" s="184"/>
      <c r="N11" s="160" t="s">
        <v>72</v>
      </c>
      <c r="O11" s="162"/>
      <c r="P11" s="160" t="s">
        <v>66</v>
      </c>
      <c r="Q11" s="162"/>
      <c r="R11" s="160" t="s">
        <v>67</v>
      </c>
      <c r="S11" s="162"/>
      <c r="T11" s="160" t="s">
        <v>65</v>
      </c>
      <c r="U11" s="162"/>
      <c r="V11" s="163" t="s">
        <v>29</v>
      </c>
      <c r="W11" s="163"/>
      <c r="X11" s="163" t="s">
        <v>73</v>
      </c>
      <c r="Y11" s="163"/>
      <c r="Z11" s="163" t="s">
        <v>62</v>
      </c>
      <c r="AA11" s="163"/>
      <c r="AB11" s="163" t="s">
        <v>30</v>
      </c>
      <c r="AC11" s="163"/>
      <c r="AD11" s="185" t="s">
        <v>68</v>
      </c>
      <c r="AE11" s="185"/>
      <c r="AF11" s="185" t="s">
        <v>69</v>
      </c>
      <c r="AG11" s="185"/>
      <c r="AH11" s="43" t="s">
        <v>70</v>
      </c>
      <c r="AI11" s="43" t="s">
        <v>71</v>
      </c>
    </row>
    <row r="12" spans="1:35" ht="12.75">
      <c r="A12" s="40"/>
      <c r="B12" s="137" t="s">
        <v>22</v>
      </c>
      <c r="C12" s="137" t="s">
        <v>23</v>
      </c>
      <c r="D12" s="138" t="s">
        <v>22</v>
      </c>
      <c r="E12" s="138" t="s">
        <v>23</v>
      </c>
      <c r="F12" s="138" t="s">
        <v>22</v>
      </c>
      <c r="G12" s="138" t="s">
        <v>23</v>
      </c>
      <c r="H12" s="138" t="s">
        <v>22</v>
      </c>
      <c r="I12" s="138" t="s">
        <v>23</v>
      </c>
      <c r="J12" s="138" t="s">
        <v>22</v>
      </c>
      <c r="K12" s="138" t="s">
        <v>23</v>
      </c>
      <c r="L12" s="138" t="s">
        <v>22</v>
      </c>
      <c r="M12" s="138" t="s">
        <v>23</v>
      </c>
      <c r="N12" s="138" t="s">
        <v>22</v>
      </c>
      <c r="O12" s="138" t="s">
        <v>23</v>
      </c>
      <c r="P12" s="138" t="s">
        <v>22</v>
      </c>
      <c r="Q12" s="138" t="s">
        <v>23</v>
      </c>
      <c r="R12" s="138" t="s">
        <v>22</v>
      </c>
      <c r="S12" s="138" t="s">
        <v>23</v>
      </c>
      <c r="T12" s="138" t="s">
        <v>22</v>
      </c>
      <c r="U12" s="138" t="s">
        <v>23</v>
      </c>
      <c r="V12" s="138" t="s">
        <v>22</v>
      </c>
      <c r="W12" s="138" t="s">
        <v>23</v>
      </c>
      <c r="X12" s="138" t="s">
        <v>22</v>
      </c>
      <c r="Y12" s="138" t="s">
        <v>23</v>
      </c>
      <c r="Z12" s="138" t="s">
        <v>22</v>
      </c>
      <c r="AA12" s="138" t="s">
        <v>23</v>
      </c>
      <c r="AB12" s="138" t="s">
        <v>22</v>
      </c>
      <c r="AC12" s="138" t="s">
        <v>23</v>
      </c>
      <c r="AD12" s="138" t="s">
        <v>22</v>
      </c>
      <c r="AE12" s="138" t="s">
        <v>23</v>
      </c>
      <c r="AF12" s="138" t="s">
        <v>22</v>
      </c>
      <c r="AG12" s="138" t="s">
        <v>23</v>
      </c>
      <c r="AH12" s="99"/>
      <c r="AI12" s="40"/>
    </row>
    <row r="13" spans="1:35" ht="18.75">
      <c r="A13" s="50" t="s">
        <v>17</v>
      </c>
      <c r="B13" s="96"/>
      <c r="C13" s="98"/>
      <c r="D13" s="99"/>
      <c r="E13" s="99"/>
      <c r="F13" s="99"/>
      <c r="G13" s="99"/>
      <c r="H13" s="99"/>
      <c r="I13" s="99"/>
      <c r="J13" s="111"/>
      <c r="K13" s="111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56"/>
    </row>
    <row r="14" spans="1:35" ht="24" customHeight="1">
      <c r="A14" s="74" t="s">
        <v>103</v>
      </c>
      <c r="B14" s="92">
        <v>180</v>
      </c>
      <c r="C14" s="148">
        <v>200</v>
      </c>
      <c r="D14" s="126">
        <v>6.994799999999999</v>
      </c>
      <c r="E14" s="126">
        <v>7.78</v>
      </c>
      <c r="F14" s="126">
        <v>7.0668</v>
      </c>
      <c r="G14" s="126">
        <v>7.89</v>
      </c>
      <c r="H14" s="126">
        <v>41.2884</v>
      </c>
      <c r="I14" s="126">
        <v>45.89</v>
      </c>
      <c r="J14" s="127">
        <v>256.734</v>
      </c>
      <c r="K14" s="127">
        <v>285.22</v>
      </c>
      <c r="L14" s="126"/>
      <c r="M14" s="126"/>
      <c r="N14" s="126">
        <v>129.9</v>
      </c>
      <c r="O14" s="126">
        <v>143.33</v>
      </c>
      <c r="P14" s="126">
        <v>42.7</v>
      </c>
      <c r="Q14" s="126">
        <v>47.44</v>
      </c>
      <c r="R14" s="126">
        <v>0.9</v>
      </c>
      <c r="S14" s="126">
        <v>1</v>
      </c>
      <c r="T14" s="126">
        <v>173.9</v>
      </c>
      <c r="U14" s="126">
        <v>173.9</v>
      </c>
      <c r="V14" s="126">
        <v>25.7</v>
      </c>
      <c r="W14" s="126">
        <v>28.56</v>
      </c>
      <c r="X14" s="126">
        <v>0.2</v>
      </c>
      <c r="Y14" s="126">
        <v>0.22</v>
      </c>
      <c r="Z14" s="126">
        <v>0.1</v>
      </c>
      <c r="AA14" s="126">
        <v>0.11</v>
      </c>
      <c r="AB14" s="126">
        <v>0.6</v>
      </c>
      <c r="AC14" s="126">
        <v>0.67</v>
      </c>
      <c r="AD14" s="126">
        <v>0.1</v>
      </c>
      <c r="AE14" s="81"/>
      <c r="AF14" s="126">
        <v>10.5</v>
      </c>
      <c r="AG14" s="99"/>
      <c r="AH14" s="99">
        <v>192</v>
      </c>
      <c r="AI14" s="57" t="s">
        <v>74</v>
      </c>
    </row>
    <row r="15" spans="1:35" ht="39.75" customHeight="1">
      <c r="A15" s="65" t="s">
        <v>102</v>
      </c>
      <c r="B15" s="94" t="s">
        <v>36</v>
      </c>
      <c r="C15" s="94" t="s">
        <v>36</v>
      </c>
      <c r="D15" s="102">
        <v>3.792</v>
      </c>
      <c r="E15" s="102">
        <v>3.79</v>
      </c>
      <c r="F15" s="102">
        <v>3.4000000000000004</v>
      </c>
      <c r="G15" s="102">
        <v>3.4</v>
      </c>
      <c r="H15" s="102">
        <v>19.474</v>
      </c>
      <c r="I15" s="102">
        <v>19.47</v>
      </c>
      <c r="J15" s="102">
        <v>123.664</v>
      </c>
      <c r="K15" s="102">
        <v>123.6</v>
      </c>
      <c r="L15" s="102">
        <v>12.07</v>
      </c>
      <c r="M15" s="102">
        <v>12.07</v>
      </c>
      <c r="N15" s="102">
        <v>141.3</v>
      </c>
      <c r="O15" s="102">
        <v>125.6</v>
      </c>
      <c r="P15" s="102">
        <v>30</v>
      </c>
      <c r="Q15" s="102">
        <v>14</v>
      </c>
      <c r="R15" s="102">
        <v>1.7</v>
      </c>
      <c r="S15" s="102">
        <v>0.13</v>
      </c>
      <c r="T15" s="102">
        <v>114.8</v>
      </c>
      <c r="U15" s="102">
        <v>90</v>
      </c>
      <c r="V15" s="102">
        <v>15</v>
      </c>
      <c r="W15" s="102">
        <v>20</v>
      </c>
      <c r="X15" s="102">
        <v>0</v>
      </c>
      <c r="Y15" s="102">
        <v>0</v>
      </c>
      <c r="Z15" s="102">
        <v>2.4</v>
      </c>
      <c r="AA15" s="102">
        <v>0.4</v>
      </c>
      <c r="AB15" s="102">
        <v>0.6</v>
      </c>
      <c r="AC15" s="102">
        <v>1.3</v>
      </c>
      <c r="AD15" s="103">
        <v>0.1</v>
      </c>
      <c r="AE15" s="81"/>
      <c r="AF15" s="102">
        <v>17</v>
      </c>
      <c r="AG15" s="99"/>
      <c r="AH15" s="99">
        <v>418</v>
      </c>
      <c r="AI15" s="57" t="s">
        <v>74</v>
      </c>
    </row>
    <row r="16" spans="1:35" ht="45.75" customHeight="1">
      <c r="A16" s="61" t="s">
        <v>104</v>
      </c>
      <c r="B16" s="80">
        <v>10</v>
      </c>
      <c r="C16" s="81">
        <v>15</v>
      </c>
      <c r="D16" s="102">
        <v>2.3</v>
      </c>
      <c r="E16" s="102">
        <v>3.45</v>
      </c>
      <c r="F16" s="102">
        <v>3</v>
      </c>
      <c r="G16" s="102">
        <v>4.5</v>
      </c>
      <c r="H16" s="102">
        <v>0</v>
      </c>
      <c r="I16" s="102">
        <v>0</v>
      </c>
      <c r="J16" s="102">
        <v>35.83</v>
      </c>
      <c r="K16" s="102">
        <v>53.7</v>
      </c>
      <c r="L16" s="102">
        <v>1.8</v>
      </c>
      <c r="M16" s="102">
        <v>3</v>
      </c>
      <c r="N16" s="102">
        <v>22</v>
      </c>
      <c r="O16" s="102">
        <v>81</v>
      </c>
      <c r="P16" s="103">
        <v>3.5</v>
      </c>
      <c r="Q16" s="103">
        <v>5.25</v>
      </c>
      <c r="R16" s="103">
        <v>0.1</v>
      </c>
      <c r="S16" s="103">
        <v>0.15</v>
      </c>
      <c r="T16" s="103">
        <v>54</v>
      </c>
      <c r="U16" s="103">
        <v>81</v>
      </c>
      <c r="V16" s="103">
        <v>26</v>
      </c>
      <c r="W16" s="103">
        <v>39</v>
      </c>
      <c r="X16" s="103">
        <v>0.1</v>
      </c>
      <c r="Y16" s="103">
        <v>0.15</v>
      </c>
      <c r="Z16" s="103">
        <v>0.004</v>
      </c>
      <c r="AA16" s="103">
        <v>0</v>
      </c>
      <c r="AB16" s="103">
        <v>0.1</v>
      </c>
      <c r="AC16" s="103">
        <v>0.15</v>
      </c>
      <c r="AD16" s="103">
        <v>0</v>
      </c>
      <c r="AE16" s="81"/>
      <c r="AF16" s="103">
        <v>0</v>
      </c>
      <c r="AG16" s="99"/>
      <c r="AH16" s="99">
        <v>16</v>
      </c>
      <c r="AI16" s="57" t="s">
        <v>74</v>
      </c>
    </row>
    <row r="17" spans="1:35" ht="33.75" customHeight="1">
      <c r="A17" s="65" t="s">
        <v>96</v>
      </c>
      <c r="B17" s="92">
        <v>10</v>
      </c>
      <c r="C17" s="92">
        <v>20</v>
      </c>
      <c r="D17" s="102">
        <v>0.08</v>
      </c>
      <c r="E17" s="102">
        <v>0.16</v>
      </c>
      <c r="F17" s="102">
        <v>8.25</v>
      </c>
      <c r="G17" s="102">
        <v>14.5</v>
      </c>
      <c r="H17" s="102">
        <v>0.08</v>
      </c>
      <c r="I17" s="102">
        <v>0.26</v>
      </c>
      <c r="J17" s="102">
        <v>74.89000000000001</v>
      </c>
      <c r="K17" s="102">
        <v>132</v>
      </c>
      <c r="L17" s="102">
        <v>4</v>
      </c>
      <c r="M17" s="102">
        <v>5.2</v>
      </c>
      <c r="N17" s="102">
        <v>1.2</v>
      </c>
      <c r="O17" s="102">
        <v>4.8</v>
      </c>
      <c r="P17" s="103">
        <v>0</v>
      </c>
      <c r="Q17" s="103">
        <v>0</v>
      </c>
      <c r="R17" s="103">
        <v>0.03</v>
      </c>
      <c r="S17" s="103">
        <v>0.04</v>
      </c>
      <c r="T17" s="103">
        <v>1.9</v>
      </c>
      <c r="U17" s="103">
        <v>6</v>
      </c>
      <c r="V17" s="103">
        <v>30</v>
      </c>
      <c r="W17" s="103">
        <v>80</v>
      </c>
      <c r="X17" s="103">
        <v>0.1</v>
      </c>
      <c r="Y17" s="103">
        <v>0.22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81"/>
      <c r="AF17" s="103">
        <v>0.9</v>
      </c>
      <c r="AG17" s="99"/>
      <c r="AH17" s="99">
        <v>13</v>
      </c>
      <c r="AI17" s="57" t="s">
        <v>74</v>
      </c>
    </row>
    <row r="18" spans="1:35" ht="36.75" customHeight="1">
      <c r="A18" s="61" t="s">
        <v>46</v>
      </c>
      <c r="B18" s="95">
        <v>40</v>
      </c>
      <c r="C18" s="81">
        <v>50</v>
      </c>
      <c r="D18" s="102">
        <v>3</v>
      </c>
      <c r="E18" s="102">
        <v>3.95</v>
      </c>
      <c r="F18" s="102">
        <v>1.16</v>
      </c>
      <c r="G18" s="102">
        <v>1.5</v>
      </c>
      <c r="H18" s="102">
        <v>20.56</v>
      </c>
      <c r="I18" s="102">
        <v>24.15</v>
      </c>
      <c r="J18" s="102">
        <v>104.68</v>
      </c>
      <c r="K18" s="102">
        <v>119.45</v>
      </c>
      <c r="L18" s="102">
        <v>2</v>
      </c>
      <c r="M18" s="102">
        <v>2</v>
      </c>
      <c r="N18" s="102">
        <v>9.4</v>
      </c>
      <c r="O18" s="102">
        <v>11.5</v>
      </c>
      <c r="P18" s="102">
        <v>5.2</v>
      </c>
      <c r="Q18" s="102">
        <v>16.5</v>
      </c>
      <c r="R18" s="102">
        <v>0.5</v>
      </c>
      <c r="S18" s="102">
        <v>0.5</v>
      </c>
      <c r="T18" s="102">
        <v>33.6</v>
      </c>
      <c r="U18" s="102">
        <v>1</v>
      </c>
      <c r="V18" s="102">
        <v>0</v>
      </c>
      <c r="W18" s="102">
        <v>1</v>
      </c>
      <c r="X18" s="102">
        <v>0.7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81">
        <v>0</v>
      </c>
      <c r="AE18" s="81"/>
      <c r="AF18" s="102">
        <v>0</v>
      </c>
      <c r="AG18" s="99"/>
      <c r="AH18" s="99">
        <v>18</v>
      </c>
      <c r="AI18" s="57" t="s">
        <v>74</v>
      </c>
    </row>
    <row r="19" spans="1:35" ht="18.75">
      <c r="A19" s="73" t="s">
        <v>6</v>
      </c>
      <c r="B19" s="96"/>
      <c r="C19" s="96"/>
      <c r="D19" s="130">
        <f aca="true" t="shared" si="0" ref="D19:AC19">SUM(D14:D18)</f>
        <v>16.166800000000002</v>
      </c>
      <c r="E19" s="130">
        <f t="shared" si="0"/>
        <v>19.13</v>
      </c>
      <c r="F19" s="130">
        <f t="shared" si="0"/>
        <v>22.8768</v>
      </c>
      <c r="G19" s="130">
        <f t="shared" si="0"/>
        <v>31.79</v>
      </c>
      <c r="H19" s="130">
        <f t="shared" si="0"/>
        <v>81.4024</v>
      </c>
      <c r="I19" s="130">
        <f t="shared" si="0"/>
        <v>89.77000000000001</v>
      </c>
      <c r="J19" s="130">
        <f t="shared" si="0"/>
        <v>595.798</v>
      </c>
      <c r="K19" s="130">
        <f t="shared" si="0"/>
        <v>713.97</v>
      </c>
      <c r="L19" s="133">
        <f t="shared" si="0"/>
        <v>19.87</v>
      </c>
      <c r="M19" s="133">
        <f t="shared" si="0"/>
        <v>22.27</v>
      </c>
      <c r="N19" s="134">
        <f t="shared" si="0"/>
        <v>303.8</v>
      </c>
      <c r="O19" s="134">
        <f t="shared" si="0"/>
        <v>366.23</v>
      </c>
      <c r="P19" s="134">
        <f t="shared" si="0"/>
        <v>81.4</v>
      </c>
      <c r="Q19" s="134">
        <f t="shared" si="0"/>
        <v>83.19</v>
      </c>
      <c r="R19" s="134">
        <f t="shared" si="0"/>
        <v>3.23</v>
      </c>
      <c r="S19" s="134">
        <f t="shared" si="0"/>
        <v>1.8199999999999998</v>
      </c>
      <c r="T19" s="134">
        <f t="shared" si="0"/>
        <v>378.2</v>
      </c>
      <c r="U19" s="134">
        <f t="shared" si="0"/>
        <v>351.9</v>
      </c>
      <c r="V19" s="134">
        <f t="shared" si="0"/>
        <v>96.7</v>
      </c>
      <c r="W19" s="134">
        <f t="shared" si="0"/>
        <v>168.56</v>
      </c>
      <c r="X19" s="134">
        <f t="shared" si="0"/>
        <v>1.1</v>
      </c>
      <c r="Y19" s="134">
        <f t="shared" si="0"/>
        <v>0.59</v>
      </c>
      <c r="Z19" s="134">
        <f t="shared" si="0"/>
        <v>2.504</v>
      </c>
      <c r="AA19" s="134">
        <f t="shared" si="0"/>
        <v>0.51</v>
      </c>
      <c r="AB19" s="134">
        <f t="shared" si="0"/>
        <v>1.3</v>
      </c>
      <c r="AC19" s="134">
        <f t="shared" si="0"/>
        <v>2.12</v>
      </c>
      <c r="AD19" s="134">
        <f>SUM(AD14:AD18)</f>
        <v>0.2</v>
      </c>
      <c r="AE19" s="99"/>
      <c r="AF19" s="134">
        <f>SUM(AF14:AF18)</f>
        <v>28.4</v>
      </c>
      <c r="AG19" s="99"/>
      <c r="AH19" s="99"/>
      <c r="AI19" s="56"/>
    </row>
    <row r="20" spans="1:35" ht="18.75">
      <c r="A20" s="70" t="s">
        <v>16</v>
      </c>
      <c r="B20" s="96"/>
      <c r="C20" s="96"/>
      <c r="D20" s="113"/>
      <c r="E20" s="113"/>
      <c r="F20" s="113"/>
      <c r="G20" s="113"/>
      <c r="H20" s="113"/>
      <c r="I20" s="113"/>
      <c r="J20" s="130"/>
      <c r="K20" s="130"/>
      <c r="L20" s="113"/>
      <c r="M20" s="113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99"/>
      <c r="AF20" s="99"/>
      <c r="AG20" s="99"/>
      <c r="AH20" s="99"/>
      <c r="AI20" s="56"/>
    </row>
    <row r="21" spans="1:35" ht="18" customHeight="1">
      <c r="A21" s="74" t="s">
        <v>18</v>
      </c>
      <c r="B21" s="96">
        <v>30</v>
      </c>
      <c r="C21" s="96">
        <v>30</v>
      </c>
      <c r="D21" s="113">
        <v>0.62</v>
      </c>
      <c r="E21" s="113">
        <v>0.62</v>
      </c>
      <c r="F21" s="113">
        <v>0.87</v>
      </c>
      <c r="G21" s="113">
        <v>0.87</v>
      </c>
      <c r="H21" s="113">
        <v>2.94</v>
      </c>
      <c r="I21" s="113">
        <v>2.94</v>
      </c>
      <c r="J21" s="113">
        <v>22.08</v>
      </c>
      <c r="K21" s="113">
        <v>22.08</v>
      </c>
      <c r="L21" s="113">
        <v>7.86</v>
      </c>
      <c r="M21" s="113">
        <v>9.82</v>
      </c>
      <c r="N21" s="131">
        <v>2.81</v>
      </c>
      <c r="O21" s="131">
        <v>2.81</v>
      </c>
      <c r="P21" s="131">
        <v>0.06</v>
      </c>
      <c r="Q21" s="131">
        <v>0.06</v>
      </c>
      <c r="R21" s="131">
        <v>0.12</v>
      </c>
      <c r="S21" s="131">
        <v>0.12</v>
      </c>
      <c r="T21" s="131">
        <v>4.2</v>
      </c>
      <c r="U21" s="131">
        <v>4.2</v>
      </c>
      <c r="V21" s="131">
        <v>4.2</v>
      </c>
      <c r="W21" s="131">
        <v>4.2</v>
      </c>
      <c r="X21" s="131">
        <v>0.01</v>
      </c>
      <c r="Y21" s="131">
        <v>0.01</v>
      </c>
      <c r="Z21" s="131">
        <v>0.3</v>
      </c>
      <c r="AA21" s="131">
        <v>0.3</v>
      </c>
      <c r="AB21" s="131">
        <v>1.4</v>
      </c>
      <c r="AC21" s="131">
        <v>1.4</v>
      </c>
      <c r="AD21" s="114"/>
      <c r="AE21" s="99"/>
      <c r="AF21" s="99"/>
      <c r="AG21" s="99"/>
      <c r="AH21" s="99"/>
      <c r="AI21" s="56"/>
    </row>
    <row r="22" spans="1:35" ht="45.75" customHeight="1">
      <c r="A22" s="65" t="s">
        <v>105</v>
      </c>
      <c r="B22" s="96" t="str">
        <f>"200"</f>
        <v>200</v>
      </c>
      <c r="C22" s="96" t="str">
        <f>"250"</f>
        <v>250</v>
      </c>
      <c r="D22" s="113">
        <v>1.41</v>
      </c>
      <c r="E22" s="113">
        <v>1.77</v>
      </c>
      <c r="F22" s="113">
        <v>3.96</v>
      </c>
      <c r="G22" s="113">
        <v>4.95</v>
      </c>
      <c r="H22" s="113">
        <v>6.32</v>
      </c>
      <c r="I22" s="113">
        <v>7.9</v>
      </c>
      <c r="J22" s="113">
        <v>71.8</v>
      </c>
      <c r="K22" s="113">
        <v>89.75</v>
      </c>
      <c r="L22" s="114"/>
      <c r="M22" s="114"/>
      <c r="N22" s="131">
        <v>39.4</v>
      </c>
      <c r="O22" s="131">
        <v>49.25</v>
      </c>
      <c r="P22" s="113">
        <v>17.7</v>
      </c>
      <c r="Q22" s="113">
        <v>22.13</v>
      </c>
      <c r="R22" s="113">
        <v>0.66</v>
      </c>
      <c r="S22" s="113">
        <v>0.83</v>
      </c>
      <c r="T22" s="113">
        <v>39.2</v>
      </c>
      <c r="U22" s="113">
        <v>49</v>
      </c>
      <c r="V22" s="113">
        <v>0</v>
      </c>
      <c r="W22" s="113">
        <v>0</v>
      </c>
      <c r="X22" s="113">
        <v>1.88</v>
      </c>
      <c r="Y22" s="113">
        <v>2.35</v>
      </c>
      <c r="Z22" s="131">
        <v>0.05</v>
      </c>
      <c r="AA22" s="131">
        <v>0.06</v>
      </c>
      <c r="AB22" s="131">
        <v>12.62</v>
      </c>
      <c r="AC22" s="131">
        <v>15.78</v>
      </c>
      <c r="AD22" s="114"/>
      <c r="AE22" s="99"/>
      <c r="AF22" s="99"/>
      <c r="AG22" s="99"/>
      <c r="AH22" s="99">
        <v>88</v>
      </c>
      <c r="AI22" s="57" t="s">
        <v>78</v>
      </c>
    </row>
    <row r="23" spans="1:35" ht="37.5">
      <c r="A23" s="65" t="s">
        <v>106</v>
      </c>
      <c r="B23" s="96" t="s">
        <v>13</v>
      </c>
      <c r="C23" s="96" t="s">
        <v>151</v>
      </c>
      <c r="D23" s="113">
        <v>12.01</v>
      </c>
      <c r="E23" s="113">
        <v>18.01</v>
      </c>
      <c r="F23" s="113">
        <v>5.87</v>
      </c>
      <c r="G23" s="113">
        <v>8.8</v>
      </c>
      <c r="H23" s="113">
        <v>1.06</v>
      </c>
      <c r="I23" s="113">
        <v>1.59</v>
      </c>
      <c r="J23" s="113">
        <v>105</v>
      </c>
      <c r="K23" s="113">
        <v>157.5</v>
      </c>
      <c r="L23" s="113">
        <v>30.66</v>
      </c>
      <c r="M23" s="113">
        <v>46</v>
      </c>
      <c r="N23" s="131">
        <v>39.07</v>
      </c>
      <c r="O23" s="131">
        <v>58.61</v>
      </c>
      <c r="P23" s="114">
        <v>48.53</v>
      </c>
      <c r="Q23" s="114">
        <v>72.8</v>
      </c>
      <c r="R23" s="114">
        <v>0.85</v>
      </c>
      <c r="S23" s="114">
        <v>1.28</v>
      </c>
      <c r="T23" s="114">
        <v>162.19</v>
      </c>
      <c r="U23" s="114">
        <v>243.29</v>
      </c>
      <c r="V23" s="114">
        <v>5.82</v>
      </c>
      <c r="W23" s="114">
        <v>8.73</v>
      </c>
      <c r="X23" s="114">
        <v>2.52</v>
      </c>
      <c r="Y23" s="114">
        <v>3.78</v>
      </c>
      <c r="Z23" s="114">
        <v>0.05</v>
      </c>
      <c r="AA23" s="114">
        <v>0.08</v>
      </c>
      <c r="AB23" s="114">
        <v>3.73</v>
      </c>
      <c r="AC23" s="114">
        <v>5.4</v>
      </c>
      <c r="AD23" s="114"/>
      <c r="AE23" s="99"/>
      <c r="AF23" s="99"/>
      <c r="AG23" s="99"/>
      <c r="AH23" s="99">
        <v>229</v>
      </c>
      <c r="AI23" s="57" t="s">
        <v>78</v>
      </c>
    </row>
    <row r="24" spans="1:35" ht="18.75">
      <c r="A24" s="65" t="s">
        <v>107</v>
      </c>
      <c r="B24" s="98">
        <v>200</v>
      </c>
      <c r="C24" s="98">
        <v>200</v>
      </c>
      <c r="D24" s="113">
        <v>3.81</v>
      </c>
      <c r="E24" s="113">
        <v>3.81</v>
      </c>
      <c r="F24" s="113">
        <v>5.76</v>
      </c>
      <c r="G24" s="113">
        <v>5.76</v>
      </c>
      <c r="H24" s="113">
        <v>30.68</v>
      </c>
      <c r="I24" s="113">
        <v>30.68</v>
      </c>
      <c r="J24" s="113">
        <v>189.8</v>
      </c>
      <c r="K24" s="113">
        <v>189.8</v>
      </c>
      <c r="L24" s="114"/>
      <c r="M24" s="114"/>
      <c r="N24" s="131">
        <v>19.52</v>
      </c>
      <c r="O24" s="131">
        <v>19.52</v>
      </c>
      <c r="P24" s="131">
        <v>39.18</v>
      </c>
      <c r="Q24" s="131">
        <v>39.18</v>
      </c>
      <c r="R24" s="131">
        <v>1.54</v>
      </c>
      <c r="S24" s="131">
        <v>1.54</v>
      </c>
      <c r="T24" s="131">
        <v>106.3</v>
      </c>
      <c r="U24" s="131">
        <v>106.3</v>
      </c>
      <c r="V24" s="131">
        <v>0</v>
      </c>
      <c r="W24" s="131">
        <v>0</v>
      </c>
      <c r="X24" s="131">
        <v>0.27</v>
      </c>
      <c r="Y24" s="131">
        <v>0.27</v>
      </c>
      <c r="Z24" s="131">
        <v>0.2</v>
      </c>
      <c r="AA24" s="131">
        <v>0.2</v>
      </c>
      <c r="AB24" s="131">
        <v>28</v>
      </c>
      <c r="AC24" s="131">
        <v>28</v>
      </c>
      <c r="AD24" s="114"/>
      <c r="AE24" s="99"/>
      <c r="AF24" s="99"/>
      <c r="AG24" s="99"/>
      <c r="AH24" s="99">
        <v>310</v>
      </c>
      <c r="AI24" s="57" t="s">
        <v>78</v>
      </c>
    </row>
    <row r="25" spans="1:35" ht="18.75">
      <c r="A25" s="65" t="s">
        <v>82</v>
      </c>
      <c r="B25" s="112" t="str">
        <f>"200"</f>
        <v>200</v>
      </c>
      <c r="C25" s="112" t="str">
        <f>"200"</f>
        <v>200</v>
      </c>
      <c r="D25" s="113">
        <v>0.45</v>
      </c>
      <c r="E25" s="113">
        <v>0.45</v>
      </c>
      <c r="F25" s="113">
        <v>0.1</v>
      </c>
      <c r="G25" s="113">
        <v>0.1</v>
      </c>
      <c r="H25" s="113">
        <v>33.99</v>
      </c>
      <c r="I25" s="113">
        <v>33.99</v>
      </c>
      <c r="J25" s="113">
        <v>141.2</v>
      </c>
      <c r="K25" s="113">
        <v>141.2</v>
      </c>
      <c r="L25" s="113">
        <v>9.62</v>
      </c>
      <c r="M25" s="113">
        <v>9.62</v>
      </c>
      <c r="N25" s="113">
        <v>23</v>
      </c>
      <c r="O25" s="113">
        <v>23</v>
      </c>
      <c r="P25" s="113">
        <v>7.63</v>
      </c>
      <c r="Q25" s="113">
        <v>7.63</v>
      </c>
      <c r="R25" s="113">
        <v>0.24</v>
      </c>
      <c r="S25" s="113">
        <v>0.24</v>
      </c>
      <c r="T25" s="113">
        <v>0</v>
      </c>
      <c r="U25" s="113">
        <v>0</v>
      </c>
      <c r="V25" s="113">
        <v>0</v>
      </c>
      <c r="W25" s="113">
        <v>0</v>
      </c>
      <c r="X25" s="113">
        <v>0.1</v>
      </c>
      <c r="Y25" s="113">
        <v>0.1</v>
      </c>
      <c r="Z25" s="113">
        <v>0.02</v>
      </c>
      <c r="AA25" s="113">
        <v>0.02</v>
      </c>
      <c r="AB25" s="113">
        <v>12</v>
      </c>
      <c r="AC25" s="113">
        <v>12</v>
      </c>
      <c r="AD25" s="114"/>
      <c r="AE25" s="99"/>
      <c r="AF25" s="99"/>
      <c r="AG25" s="99"/>
      <c r="AH25" s="99">
        <v>346</v>
      </c>
      <c r="AI25" s="57" t="s">
        <v>78</v>
      </c>
    </row>
    <row r="26" spans="1:35" ht="18.75">
      <c r="A26" s="65" t="s">
        <v>8</v>
      </c>
      <c r="B26" s="96">
        <v>50</v>
      </c>
      <c r="C26" s="96">
        <v>70</v>
      </c>
      <c r="D26" s="113">
        <v>3.43</v>
      </c>
      <c r="E26" s="113">
        <v>5.15</v>
      </c>
      <c r="F26" s="113">
        <v>0.62</v>
      </c>
      <c r="G26" s="113">
        <v>0.94</v>
      </c>
      <c r="H26" s="113">
        <v>17.37</v>
      </c>
      <c r="I26" s="113">
        <v>26.05</v>
      </c>
      <c r="J26" s="113">
        <v>86.73</v>
      </c>
      <c r="K26" s="113">
        <v>123.75</v>
      </c>
      <c r="L26" s="113">
        <v>2</v>
      </c>
      <c r="M26" s="113">
        <v>3.12</v>
      </c>
      <c r="N26" s="131">
        <v>6.9</v>
      </c>
      <c r="O26" s="131">
        <v>11.5</v>
      </c>
      <c r="P26" s="114">
        <v>9.9</v>
      </c>
      <c r="Q26" s="114">
        <v>16.5</v>
      </c>
      <c r="R26" s="114">
        <v>26.1</v>
      </c>
      <c r="S26" s="114">
        <v>43.5</v>
      </c>
      <c r="T26" s="114">
        <v>0.6</v>
      </c>
      <c r="U26" s="114">
        <v>1</v>
      </c>
      <c r="V26" s="114">
        <v>0.6</v>
      </c>
      <c r="W26" s="114">
        <v>1</v>
      </c>
      <c r="X26" s="114">
        <v>0</v>
      </c>
      <c r="Y26" s="114">
        <v>0</v>
      </c>
      <c r="Z26" s="114">
        <v>0.39</v>
      </c>
      <c r="AA26" s="114">
        <v>0.65</v>
      </c>
      <c r="AB26" s="114">
        <v>0</v>
      </c>
      <c r="AC26" s="114">
        <v>0</v>
      </c>
      <c r="AD26" s="114"/>
      <c r="AE26" s="99"/>
      <c r="AF26" s="99"/>
      <c r="AG26" s="99"/>
      <c r="AH26" s="99"/>
      <c r="AI26" s="56"/>
    </row>
    <row r="27" spans="1:35" ht="18.75">
      <c r="A27" s="65" t="s">
        <v>4</v>
      </c>
      <c r="B27" s="96">
        <v>40</v>
      </c>
      <c r="C27" s="96" t="str">
        <f>"50"</f>
        <v>50</v>
      </c>
      <c r="D27" s="113">
        <v>2.37</v>
      </c>
      <c r="E27" s="113">
        <v>3.95</v>
      </c>
      <c r="F27" s="113">
        <v>0.3</v>
      </c>
      <c r="G27" s="113">
        <v>0.5</v>
      </c>
      <c r="H27" s="113">
        <v>14.49</v>
      </c>
      <c r="I27" s="113">
        <v>24.15</v>
      </c>
      <c r="J27" s="113">
        <v>71.67</v>
      </c>
      <c r="K27" s="113">
        <v>119.45</v>
      </c>
      <c r="L27" s="113">
        <v>1.8</v>
      </c>
      <c r="M27" s="113">
        <v>3</v>
      </c>
      <c r="N27" s="131">
        <v>6.9</v>
      </c>
      <c r="O27" s="131">
        <v>11.5</v>
      </c>
      <c r="P27" s="114">
        <v>9.9</v>
      </c>
      <c r="Q27" s="114">
        <v>16.5</v>
      </c>
      <c r="R27" s="114">
        <v>26.1</v>
      </c>
      <c r="S27" s="114">
        <v>43.5</v>
      </c>
      <c r="T27" s="114">
        <v>0.6</v>
      </c>
      <c r="U27" s="114">
        <v>1</v>
      </c>
      <c r="V27" s="114">
        <v>0.6</v>
      </c>
      <c r="W27" s="114">
        <v>1</v>
      </c>
      <c r="X27" s="114">
        <v>0</v>
      </c>
      <c r="Y27" s="114">
        <v>0</v>
      </c>
      <c r="Z27" s="114">
        <v>0.39</v>
      </c>
      <c r="AA27" s="114">
        <v>0.65</v>
      </c>
      <c r="AB27" s="114">
        <v>0</v>
      </c>
      <c r="AC27" s="114">
        <v>0</v>
      </c>
      <c r="AD27" s="114"/>
      <c r="AE27" s="99"/>
      <c r="AF27" s="99"/>
      <c r="AG27" s="99"/>
      <c r="AH27" s="99"/>
      <c r="AI27" s="56"/>
    </row>
    <row r="28" spans="1:35" ht="18.75">
      <c r="A28" s="73" t="s">
        <v>6</v>
      </c>
      <c r="B28" s="96"/>
      <c r="C28" s="98"/>
      <c r="D28" s="130">
        <f aca="true" t="shared" si="1" ref="D28:AC28">SUM(D21:D27)</f>
        <v>24.099999999999998</v>
      </c>
      <c r="E28" s="130">
        <f t="shared" si="1"/>
        <v>33.760000000000005</v>
      </c>
      <c r="F28" s="130">
        <f t="shared" si="1"/>
        <v>17.480000000000004</v>
      </c>
      <c r="G28" s="130">
        <f t="shared" si="1"/>
        <v>21.920000000000005</v>
      </c>
      <c r="H28" s="130">
        <f t="shared" si="1"/>
        <v>106.85000000000001</v>
      </c>
      <c r="I28" s="130">
        <f t="shared" si="1"/>
        <v>127.29999999999998</v>
      </c>
      <c r="J28" s="130">
        <f t="shared" si="1"/>
        <v>688.28</v>
      </c>
      <c r="K28" s="130">
        <f t="shared" si="1"/>
        <v>843.53</v>
      </c>
      <c r="L28" s="133">
        <f t="shared" si="1"/>
        <v>51.94</v>
      </c>
      <c r="M28" s="133">
        <f t="shared" si="1"/>
        <v>71.56</v>
      </c>
      <c r="N28" s="134">
        <f t="shared" si="1"/>
        <v>137.6</v>
      </c>
      <c r="O28" s="134">
        <f t="shared" si="1"/>
        <v>176.19</v>
      </c>
      <c r="P28" s="134">
        <f t="shared" si="1"/>
        <v>132.9</v>
      </c>
      <c r="Q28" s="134">
        <f t="shared" si="1"/>
        <v>174.79999999999998</v>
      </c>
      <c r="R28" s="134">
        <f t="shared" si="1"/>
        <v>55.61</v>
      </c>
      <c r="S28" s="134">
        <f t="shared" si="1"/>
        <v>91.00999999999999</v>
      </c>
      <c r="T28" s="134">
        <f t="shared" si="1"/>
        <v>313.09000000000003</v>
      </c>
      <c r="U28" s="134">
        <f t="shared" si="1"/>
        <v>404.79</v>
      </c>
      <c r="V28" s="134">
        <f t="shared" si="1"/>
        <v>11.219999999999999</v>
      </c>
      <c r="W28" s="134">
        <f t="shared" si="1"/>
        <v>14.93</v>
      </c>
      <c r="X28" s="134">
        <f t="shared" si="1"/>
        <v>4.779999999999999</v>
      </c>
      <c r="Y28" s="134">
        <f t="shared" si="1"/>
        <v>6.51</v>
      </c>
      <c r="Z28" s="134">
        <f t="shared" si="1"/>
        <v>1.4</v>
      </c>
      <c r="AA28" s="134">
        <f t="shared" si="1"/>
        <v>1.96</v>
      </c>
      <c r="AB28" s="134">
        <f t="shared" si="1"/>
        <v>57.75</v>
      </c>
      <c r="AC28" s="134">
        <f t="shared" si="1"/>
        <v>62.58</v>
      </c>
      <c r="AD28" s="114"/>
      <c r="AE28" s="99"/>
      <c r="AF28" s="99"/>
      <c r="AG28" s="99"/>
      <c r="AH28" s="99"/>
      <c r="AI28" s="56"/>
    </row>
    <row r="29" spans="1:35" ht="18.75">
      <c r="A29" s="70" t="s">
        <v>15</v>
      </c>
      <c r="B29" s="96"/>
      <c r="C29" s="96"/>
      <c r="D29" s="113"/>
      <c r="E29" s="113"/>
      <c r="F29" s="113"/>
      <c r="G29" s="113"/>
      <c r="H29" s="113"/>
      <c r="I29" s="113"/>
      <c r="J29" s="130"/>
      <c r="K29" s="130"/>
      <c r="L29" s="113"/>
      <c r="M29" s="113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99"/>
      <c r="AF29" s="99"/>
      <c r="AG29" s="99"/>
      <c r="AH29" s="99"/>
      <c r="AI29" s="56"/>
    </row>
    <row r="30" spans="1:35" ht="18.75">
      <c r="A30" s="65" t="s">
        <v>108</v>
      </c>
      <c r="B30" s="96" t="s">
        <v>50</v>
      </c>
      <c r="C30" s="96" t="s">
        <v>51</v>
      </c>
      <c r="D30" s="113">
        <v>2.57</v>
      </c>
      <c r="E30" s="113">
        <v>4.36</v>
      </c>
      <c r="F30" s="113">
        <v>6.06</v>
      </c>
      <c r="G30" s="113">
        <v>3.82</v>
      </c>
      <c r="H30" s="113">
        <v>4.71</v>
      </c>
      <c r="I30" s="113">
        <v>7.61</v>
      </c>
      <c r="J30" s="113">
        <v>83.33</v>
      </c>
      <c r="K30" s="113">
        <v>144.44</v>
      </c>
      <c r="L30" s="113">
        <v>16</v>
      </c>
      <c r="M30" s="113">
        <v>32</v>
      </c>
      <c r="N30" s="131">
        <v>38.53</v>
      </c>
      <c r="O30" s="131">
        <v>50.09</v>
      </c>
      <c r="P30" s="114">
        <v>22.14</v>
      </c>
      <c r="Q30" s="114">
        <v>28.78</v>
      </c>
      <c r="R30" s="114">
        <v>0.86</v>
      </c>
      <c r="S30" s="114">
        <v>1.12</v>
      </c>
      <c r="T30" s="114">
        <v>69.3</v>
      </c>
      <c r="U30" s="114">
        <v>90.09</v>
      </c>
      <c r="V30" s="114">
        <v>2.4</v>
      </c>
      <c r="W30" s="114">
        <v>3.12</v>
      </c>
      <c r="X30" s="114">
        <v>3.5</v>
      </c>
      <c r="Y30" s="114">
        <v>4.55</v>
      </c>
      <c r="Z30" s="114">
        <v>0.05</v>
      </c>
      <c r="AA30" s="114">
        <v>0.07</v>
      </c>
      <c r="AB30" s="114">
        <v>5.15</v>
      </c>
      <c r="AC30" s="114">
        <v>6.7</v>
      </c>
      <c r="AD30" s="114"/>
      <c r="AE30" s="99"/>
      <c r="AF30" s="99"/>
      <c r="AG30" s="99"/>
      <c r="AH30" s="99">
        <v>69</v>
      </c>
      <c r="AI30" s="57" t="s">
        <v>78</v>
      </c>
    </row>
    <row r="31" spans="1:35" ht="18.75">
      <c r="A31" s="65" t="s">
        <v>4</v>
      </c>
      <c r="B31" s="96" t="s">
        <v>34</v>
      </c>
      <c r="C31" s="96">
        <v>30</v>
      </c>
      <c r="D31" s="113">
        <v>2.37</v>
      </c>
      <c r="E31" s="113">
        <v>2.37</v>
      </c>
      <c r="F31" s="113">
        <v>0.3</v>
      </c>
      <c r="G31" s="113">
        <v>0.3</v>
      </c>
      <c r="H31" s="113">
        <v>14.49</v>
      </c>
      <c r="I31" s="113">
        <v>14.49</v>
      </c>
      <c r="J31" s="113">
        <v>71.67</v>
      </c>
      <c r="K31" s="113">
        <v>71.67</v>
      </c>
      <c r="L31" s="113"/>
      <c r="M31" s="113"/>
      <c r="N31" s="114">
        <v>21.84</v>
      </c>
      <c r="O31" s="114">
        <v>21.84</v>
      </c>
      <c r="P31" s="114">
        <v>29.33</v>
      </c>
      <c r="Q31" s="114">
        <v>29.33</v>
      </c>
      <c r="R31" s="114">
        <v>98.75</v>
      </c>
      <c r="S31" s="114">
        <v>98.75</v>
      </c>
      <c r="T31" s="114">
        <v>2.43</v>
      </c>
      <c r="U31" s="114">
        <v>2.43</v>
      </c>
      <c r="V31" s="114">
        <v>2.43</v>
      </c>
      <c r="W31" s="114">
        <v>2.43</v>
      </c>
      <c r="X31" s="114">
        <v>0</v>
      </c>
      <c r="Y31" s="114">
        <v>0</v>
      </c>
      <c r="Z31" s="114">
        <v>3.12</v>
      </c>
      <c r="AA31" s="114">
        <v>3.12</v>
      </c>
      <c r="AB31" s="114">
        <v>0.62</v>
      </c>
      <c r="AC31" s="114">
        <v>0.62</v>
      </c>
      <c r="AD31" s="114"/>
      <c r="AE31" s="99"/>
      <c r="AF31" s="99"/>
      <c r="AG31" s="99"/>
      <c r="AH31" s="99"/>
      <c r="AI31" s="56"/>
    </row>
    <row r="32" spans="1:35" ht="18.75">
      <c r="A32" s="65" t="s">
        <v>109</v>
      </c>
      <c r="B32" s="96" t="str">
        <f>"200"</f>
        <v>200</v>
      </c>
      <c r="C32" s="96" t="str">
        <f>"200"</f>
        <v>200</v>
      </c>
      <c r="D32" s="113">
        <v>1</v>
      </c>
      <c r="E32" s="113">
        <v>1</v>
      </c>
      <c r="F32" s="113">
        <v>0.2</v>
      </c>
      <c r="G32" s="113">
        <v>0.2</v>
      </c>
      <c r="H32" s="113">
        <v>20.2</v>
      </c>
      <c r="I32" s="113">
        <v>20.2</v>
      </c>
      <c r="J32" s="113">
        <v>85.68</v>
      </c>
      <c r="K32" s="113">
        <v>85.68</v>
      </c>
      <c r="L32" s="113">
        <v>10</v>
      </c>
      <c r="M32" s="113">
        <v>10</v>
      </c>
      <c r="N32" s="131">
        <v>40</v>
      </c>
      <c r="O32" s="131">
        <v>40</v>
      </c>
      <c r="P32" s="131">
        <v>20</v>
      </c>
      <c r="Q32" s="131">
        <v>20</v>
      </c>
      <c r="R32" s="131">
        <v>0.4</v>
      </c>
      <c r="S32" s="131">
        <v>0.4</v>
      </c>
      <c r="T32" s="131">
        <v>36</v>
      </c>
      <c r="U32" s="131">
        <v>36</v>
      </c>
      <c r="V32" s="131">
        <v>0</v>
      </c>
      <c r="W32" s="131">
        <v>0</v>
      </c>
      <c r="X32" s="131">
        <v>1.6</v>
      </c>
      <c r="Y32" s="131">
        <v>1.6</v>
      </c>
      <c r="Z32" s="131">
        <v>0.04</v>
      </c>
      <c r="AA32" s="131">
        <v>0.04</v>
      </c>
      <c r="AB32" s="131">
        <v>8</v>
      </c>
      <c r="AC32" s="131">
        <v>8</v>
      </c>
      <c r="AD32" s="114"/>
      <c r="AE32" s="99"/>
      <c r="AF32" s="99"/>
      <c r="AG32" s="99"/>
      <c r="AH32" s="99">
        <v>389</v>
      </c>
      <c r="AI32" s="57" t="s">
        <v>78</v>
      </c>
    </row>
    <row r="33" spans="1:35" ht="15">
      <c r="A33" s="68" t="s">
        <v>6</v>
      </c>
      <c r="B33" s="96"/>
      <c r="C33" s="98"/>
      <c r="D33" s="130">
        <f aca="true" t="shared" si="2" ref="D33:AC33">SUM(D30:D32)</f>
        <v>5.9399999999999995</v>
      </c>
      <c r="E33" s="130">
        <f t="shared" si="2"/>
        <v>7.73</v>
      </c>
      <c r="F33" s="130">
        <f t="shared" si="2"/>
        <v>6.56</v>
      </c>
      <c r="G33" s="130">
        <f t="shared" si="2"/>
        <v>4.32</v>
      </c>
      <c r="H33" s="130">
        <f t="shared" si="2"/>
        <v>39.4</v>
      </c>
      <c r="I33" s="130">
        <f t="shared" si="2"/>
        <v>42.3</v>
      </c>
      <c r="J33" s="130">
        <f t="shared" si="2"/>
        <v>240.68</v>
      </c>
      <c r="K33" s="130">
        <f t="shared" si="2"/>
        <v>301.79</v>
      </c>
      <c r="L33" s="133">
        <f t="shared" si="2"/>
        <v>26</v>
      </c>
      <c r="M33" s="133">
        <f t="shared" si="2"/>
        <v>42</v>
      </c>
      <c r="N33" s="134">
        <f t="shared" si="2"/>
        <v>100.37</v>
      </c>
      <c r="O33" s="134">
        <f t="shared" si="2"/>
        <v>111.93</v>
      </c>
      <c r="P33" s="134">
        <f t="shared" si="2"/>
        <v>71.47</v>
      </c>
      <c r="Q33" s="134">
        <f t="shared" si="2"/>
        <v>78.11</v>
      </c>
      <c r="R33" s="134">
        <f t="shared" si="2"/>
        <v>100.01</v>
      </c>
      <c r="S33" s="134">
        <f t="shared" si="2"/>
        <v>100.27000000000001</v>
      </c>
      <c r="T33" s="134">
        <f t="shared" si="2"/>
        <v>107.73</v>
      </c>
      <c r="U33" s="134">
        <f t="shared" si="2"/>
        <v>128.52</v>
      </c>
      <c r="V33" s="134">
        <f t="shared" si="2"/>
        <v>4.83</v>
      </c>
      <c r="W33" s="134">
        <f t="shared" si="2"/>
        <v>5.550000000000001</v>
      </c>
      <c r="X33" s="134">
        <f t="shared" si="2"/>
        <v>5.1</v>
      </c>
      <c r="Y33" s="134">
        <f t="shared" si="2"/>
        <v>6.15</v>
      </c>
      <c r="Z33" s="134">
        <f t="shared" si="2"/>
        <v>3.21</v>
      </c>
      <c r="AA33" s="134">
        <f t="shared" si="2"/>
        <v>3.23</v>
      </c>
      <c r="AB33" s="134">
        <f t="shared" si="2"/>
        <v>13.77</v>
      </c>
      <c r="AC33" s="134">
        <f t="shared" si="2"/>
        <v>15.32</v>
      </c>
      <c r="AD33" s="114"/>
      <c r="AE33" s="99"/>
      <c r="AF33" s="99"/>
      <c r="AG33" s="99"/>
      <c r="AH33" s="99"/>
      <c r="AI33" s="56"/>
    </row>
    <row r="34" spans="1:35" ht="15">
      <c r="A34" s="68" t="s">
        <v>7</v>
      </c>
      <c r="B34" s="96"/>
      <c r="C34" s="98"/>
      <c r="D34" s="130">
        <f aca="true" t="shared" si="3" ref="D34:K34">D33+D28+D19</f>
        <v>46.2068</v>
      </c>
      <c r="E34" s="130">
        <f t="shared" si="3"/>
        <v>60.620000000000005</v>
      </c>
      <c r="F34" s="130">
        <f t="shared" si="3"/>
        <v>46.9168</v>
      </c>
      <c r="G34" s="130">
        <f t="shared" si="3"/>
        <v>58.03</v>
      </c>
      <c r="H34" s="130">
        <f t="shared" si="3"/>
        <v>227.6524</v>
      </c>
      <c r="I34" s="130">
        <f t="shared" si="3"/>
        <v>259.37</v>
      </c>
      <c r="J34" s="130">
        <f t="shared" si="3"/>
        <v>1524.758</v>
      </c>
      <c r="K34" s="130">
        <f t="shared" si="3"/>
        <v>1859.29</v>
      </c>
      <c r="L34" s="134"/>
      <c r="M34" s="134"/>
      <c r="N34" s="134">
        <f>+N28+N19</f>
        <v>441.4</v>
      </c>
      <c r="O34" s="134">
        <f aca="true" t="shared" si="4" ref="O34:Z34">O33+O28+O19</f>
        <v>654.35</v>
      </c>
      <c r="P34" s="134">
        <f t="shared" si="4"/>
        <v>285.77</v>
      </c>
      <c r="Q34" s="134">
        <f t="shared" si="4"/>
        <v>336.09999999999997</v>
      </c>
      <c r="R34" s="134">
        <f t="shared" si="4"/>
        <v>158.85</v>
      </c>
      <c r="S34" s="134">
        <f t="shared" si="4"/>
        <v>193.1</v>
      </c>
      <c r="T34" s="134">
        <f t="shared" si="4"/>
        <v>799.02</v>
      </c>
      <c r="U34" s="134">
        <f t="shared" si="4"/>
        <v>885.21</v>
      </c>
      <c r="V34" s="134">
        <f t="shared" si="4"/>
        <v>112.75</v>
      </c>
      <c r="W34" s="134">
        <f t="shared" si="4"/>
        <v>189.04</v>
      </c>
      <c r="X34" s="134">
        <f t="shared" si="4"/>
        <v>10.979999999999999</v>
      </c>
      <c r="Y34" s="134">
        <f t="shared" si="4"/>
        <v>13.25</v>
      </c>
      <c r="Z34" s="134">
        <f t="shared" si="4"/>
        <v>7.113999999999999</v>
      </c>
      <c r="AA34" s="134"/>
      <c r="AB34" s="134"/>
      <c r="AC34" s="134"/>
      <c r="AD34" s="114"/>
      <c r="AE34" s="99"/>
      <c r="AF34" s="99"/>
      <c r="AG34" s="99"/>
      <c r="AH34" s="99"/>
      <c r="AI34" s="56"/>
    </row>
    <row r="35" spans="1:35" ht="12.75">
      <c r="A35" s="75"/>
      <c r="B35" s="98"/>
      <c r="C35" s="98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99"/>
      <c r="AF35" s="99"/>
      <c r="AG35" s="99"/>
      <c r="AH35" s="99"/>
      <c r="AI35" s="40"/>
    </row>
  </sheetData>
  <sheetProtection/>
  <mergeCells count="20"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  <mergeCell ref="J8:N8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4"/>
  <sheetViews>
    <sheetView zoomScalePageLayoutView="0" workbookViewId="0" topLeftCell="A10">
      <selection activeCell="O46" sqref="O46"/>
    </sheetView>
  </sheetViews>
  <sheetFormatPr defaultColWidth="9.00390625" defaultRowHeight="12.75"/>
  <cols>
    <col min="1" max="1" width="33.75390625" style="0" customWidth="1"/>
    <col min="2" max="2" width="7.625" style="23" customWidth="1"/>
    <col min="3" max="3" width="7.125" style="23" customWidth="1"/>
    <col min="4" max="6" width="6.625" style="0" customWidth="1"/>
    <col min="7" max="7" width="7.25390625" style="0" customWidth="1"/>
    <col min="8" max="8" width="6.625" style="0" customWidth="1"/>
    <col min="9" max="9" width="7.25390625" style="0" customWidth="1"/>
    <col min="10" max="10" width="8.75390625" style="0" customWidth="1"/>
    <col min="12" max="13" width="0" style="0" hidden="1" customWidth="1"/>
    <col min="34" max="34" width="12.875" style="0" customWidth="1"/>
    <col min="35" max="35" width="45.25390625" style="0" customWidth="1"/>
  </cols>
  <sheetData>
    <row r="1" spans="1:12" ht="15.75" hidden="1">
      <c r="A1" s="5"/>
      <c r="D1" s="6"/>
      <c r="L1" s="7"/>
    </row>
    <row r="2" spans="1:12" ht="15.75" hidden="1">
      <c r="A2" s="8"/>
      <c r="D2" s="6"/>
      <c r="L2" s="7"/>
    </row>
    <row r="3" spans="1:12" ht="15.75" hidden="1">
      <c r="A3" s="1"/>
      <c r="D3" s="6"/>
      <c r="L3" s="9"/>
    </row>
    <row r="4" spans="1:12" ht="18.75" hidden="1">
      <c r="A4" s="2"/>
      <c r="B4" s="24"/>
      <c r="D4" s="6"/>
      <c r="F4" s="2"/>
      <c r="H4" s="11"/>
      <c r="I4" s="11"/>
      <c r="K4" s="2"/>
      <c r="L4" s="12"/>
    </row>
    <row r="5" spans="1:12" ht="18.75" hidden="1">
      <c r="A5" s="10"/>
      <c r="D5" s="6"/>
      <c r="L5" s="12"/>
    </row>
    <row r="6" spans="1:12" ht="26.25" hidden="1">
      <c r="A6" s="13"/>
      <c r="D6" s="6"/>
      <c r="E6" s="14"/>
      <c r="F6" s="15"/>
      <c r="G6" s="15"/>
      <c r="L6" s="12"/>
    </row>
    <row r="7" spans="1:19" ht="15" hidden="1">
      <c r="A7" s="13"/>
      <c r="D7" s="6"/>
      <c r="L7" s="12"/>
      <c r="R7" s="16"/>
      <c r="S7" s="17"/>
    </row>
    <row r="8" spans="1:19" ht="15" hidden="1">
      <c r="A8" s="13"/>
      <c r="D8" s="6"/>
      <c r="L8" s="18"/>
      <c r="R8" s="19"/>
      <c r="S8" s="19"/>
    </row>
    <row r="9" spans="1:19" ht="23.25" hidden="1">
      <c r="A9" s="13"/>
      <c r="C9" s="25"/>
      <c r="D9" s="10"/>
      <c r="E9" s="20"/>
      <c r="F9" s="20"/>
      <c r="G9" s="20"/>
      <c r="H9" s="20"/>
      <c r="Q9" s="21"/>
      <c r="R9" s="16"/>
      <c r="S9" s="17"/>
    </row>
    <row r="10" spans="1:81" s="2" customFormat="1" ht="15">
      <c r="A10" s="2" t="s">
        <v>37</v>
      </c>
      <c r="B10" s="3"/>
      <c r="D10" s="3"/>
      <c r="E10" s="3"/>
      <c r="F10" s="3"/>
      <c r="G10" s="3"/>
      <c r="H10" s="3"/>
      <c r="J10" s="3"/>
      <c r="CC10" s="3"/>
    </row>
    <row r="11" spans="1:81" s="2" customFormat="1" ht="15">
      <c r="A11" s="2" t="s">
        <v>38</v>
      </c>
      <c r="B11" s="3"/>
      <c r="D11" s="3"/>
      <c r="E11" s="3"/>
      <c r="F11" s="3"/>
      <c r="G11" s="3"/>
      <c r="H11" s="3"/>
      <c r="J11" s="3"/>
      <c r="CC11" s="3"/>
    </row>
    <row r="12" spans="1:81" s="2" customFormat="1" ht="15">
      <c r="A12" s="2" t="s">
        <v>39</v>
      </c>
      <c r="B12" s="3"/>
      <c r="D12" s="3"/>
      <c r="E12" s="3"/>
      <c r="F12" s="3"/>
      <c r="G12" s="3"/>
      <c r="H12" s="3"/>
      <c r="J12" s="3"/>
      <c r="CC12" s="3"/>
    </row>
    <row r="13" spans="1:81" s="2" customFormat="1" ht="15">
      <c r="A13" s="2" t="s">
        <v>40</v>
      </c>
      <c r="B13" s="3"/>
      <c r="D13" s="3"/>
      <c r="E13" s="3"/>
      <c r="F13" s="3"/>
      <c r="G13" s="3"/>
      <c r="H13" s="3"/>
      <c r="J13" s="3"/>
      <c r="CC13" s="3"/>
    </row>
    <row r="14" spans="2:81" s="2" customFormat="1" ht="15">
      <c r="B14" s="3"/>
      <c r="D14" s="3"/>
      <c r="E14" s="3"/>
      <c r="F14" s="3"/>
      <c r="G14" s="3"/>
      <c r="H14" s="3"/>
      <c r="J14" s="3"/>
      <c r="CC14" s="3"/>
    </row>
    <row r="15" spans="2:81" s="2" customFormat="1" ht="15">
      <c r="B15" s="3"/>
      <c r="D15" s="3"/>
      <c r="E15" s="3"/>
      <c r="F15" s="3"/>
      <c r="G15" s="3"/>
      <c r="H15" s="3"/>
      <c r="J15" s="3"/>
      <c r="CC15" s="3"/>
    </row>
    <row r="16" spans="2:81" s="2" customFormat="1" ht="20.25">
      <c r="B16" s="3"/>
      <c r="D16" s="3"/>
      <c r="E16" s="3"/>
      <c r="F16" s="3"/>
      <c r="G16" s="3"/>
      <c r="H16" s="3"/>
      <c r="J16" s="191" t="s">
        <v>156</v>
      </c>
      <c r="K16" s="191"/>
      <c r="L16" s="191"/>
      <c r="M16" s="191"/>
      <c r="N16" s="191"/>
      <c r="CC16" s="3"/>
    </row>
    <row r="17" spans="1:81" s="2" customFormat="1" ht="15">
      <c r="A17" s="2" t="s">
        <v>45</v>
      </c>
      <c r="B17" s="3"/>
      <c r="D17" s="3"/>
      <c r="E17" s="3"/>
      <c r="F17" s="3"/>
      <c r="G17" s="3"/>
      <c r="H17" s="3"/>
      <c r="J17" s="3"/>
      <c r="CC17" s="3"/>
    </row>
    <row r="19" spans="1:35" ht="12.75" customHeight="1">
      <c r="A19" s="169" t="s">
        <v>0</v>
      </c>
      <c r="B19" s="170" t="s">
        <v>2</v>
      </c>
      <c r="C19" s="171"/>
      <c r="D19" s="174" t="s">
        <v>1</v>
      </c>
      <c r="E19" s="175"/>
      <c r="F19" s="174" t="s">
        <v>3</v>
      </c>
      <c r="G19" s="175"/>
      <c r="H19" s="169" t="s">
        <v>19</v>
      </c>
      <c r="I19" s="169"/>
      <c r="J19" s="180" t="s">
        <v>60</v>
      </c>
      <c r="K19" s="180"/>
      <c r="L19" s="181" t="s">
        <v>21</v>
      </c>
      <c r="M19" s="182"/>
      <c r="N19" s="166" t="s">
        <v>61</v>
      </c>
      <c r="O19" s="167"/>
      <c r="P19" s="167"/>
      <c r="Q19" s="167"/>
      <c r="R19" s="167"/>
      <c r="S19" s="167"/>
      <c r="T19" s="167"/>
      <c r="U19" s="168"/>
      <c r="V19" s="160" t="s">
        <v>25</v>
      </c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2"/>
      <c r="AH19" s="40"/>
      <c r="AI19" s="40"/>
    </row>
    <row r="20" spans="1:35" ht="12.75" customHeight="1">
      <c r="A20" s="169"/>
      <c r="B20" s="172"/>
      <c r="C20" s="173"/>
      <c r="D20" s="176"/>
      <c r="E20" s="177"/>
      <c r="F20" s="178"/>
      <c r="G20" s="179"/>
      <c r="H20" s="169"/>
      <c r="I20" s="169"/>
      <c r="J20" s="180"/>
      <c r="K20" s="180"/>
      <c r="L20" s="183"/>
      <c r="M20" s="184"/>
      <c r="N20" s="160" t="s">
        <v>72</v>
      </c>
      <c r="O20" s="162"/>
      <c r="P20" s="160" t="s">
        <v>66</v>
      </c>
      <c r="Q20" s="162"/>
      <c r="R20" s="160" t="s">
        <v>67</v>
      </c>
      <c r="S20" s="162"/>
      <c r="T20" s="160" t="s">
        <v>65</v>
      </c>
      <c r="U20" s="162"/>
      <c r="V20" s="163" t="s">
        <v>29</v>
      </c>
      <c r="W20" s="163"/>
      <c r="X20" s="163" t="s">
        <v>73</v>
      </c>
      <c r="Y20" s="163"/>
      <c r="Z20" s="163" t="s">
        <v>62</v>
      </c>
      <c r="AA20" s="163"/>
      <c r="AB20" s="163" t="s">
        <v>30</v>
      </c>
      <c r="AC20" s="163"/>
      <c r="AD20" s="185" t="s">
        <v>68</v>
      </c>
      <c r="AE20" s="185"/>
      <c r="AF20" s="185" t="s">
        <v>69</v>
      </c>
      <c r="AG20" s="185"/>
      <c r="AH20" s="44" t="s">
        <v>70</v>
      </c>
      <c r="AI20" s="43" t="s">
        <v>71</v>
      </c>
    </row>
    <row r="21" spans="1:35" ht="12.75">
      <c r="A21" s="40"/>
      <c r="B21" s="137" t="s">
        <v>22</v>
      </c>
      <c r="C21" s="137" t="s">
        <v>23</v>
      </c>
      <c r="D21" s="138" t="s">
        <v>22</v>
      </c>
      <c r="E21" s="138" t="s">
        <v>23</v>
      </c>
      <c r="F21" s="138" t="s">
        <v>22</v>
      </c>
      <c r="G21" s="138" t="s">
        <v>23</v>
      </c>
      <c r="H21" s="138" t="s">
        <v>22</v>
      </c>
      <c r="I21" s="138" t="s">
        <v>23</v>
      </c>
      <c r="J21" s="138" t="s">
        <v>22</v>
      </c>
      <c r="K21" s="138" t="s">
        <v>23</v>
      </c>
      <c r="L21" s="138" t="s">
        <v>22</v>
      </c>
      <c r="M21" s="138" t="s">
        <v>23</v>
      </c>
      <c r="N21" s="138" t="s">
        <v>22</v>
      </c>
      <c r="O21" s="138" t="s">
        <v>23</v>
      </c>
      <c r="P21" s="138" t="s">
        <v>22</v>
      </c>
      <c r="Q21" s="138" t="s">
        <v>23</v>
      </c>
      <c r="R21" s="138" t="s">
        <v>22</v>
      </c>
      <c r="S21" s="138" t="s">
        <v>23</v>
      </c>
      <c r="T21" s="138" t="s">
        <v>22</v>
      </c>
      <c r="U21" s="138" t="s">
        <v>23</v>
      </c>
      <c r="V21" s="138" t="s">
        <v>22</v>
      </c>
      <c r="W21" s="138" t="s">
        <v>23</v>
      </c>
      <c r="X21" s="138" t="s">
        <v>22</v>
      </c>
      <c r="Y21" s="138" t="s">
        <v>23</v>
      </c>
      <c r="Z21" s="138" t="s">
        <v>22</v>
      </c>
      <c r="AA21" s="138" t="s">
        <v>23</v>
      </c>
      <c r="AB21" s="138" t="s">
        <v>22</v>
      </c>
      <c r="AC21" s="138" t="s">
        <v>23</v>
      </c>
      <c r="AD21" s="138" t="s">
        <v>22</v>
      </c>
      <c r="AE21" s="138" t="s">
        <v>23</v>
      </c>
      <c r="AF21" s="138" t="s">
        <v>22</v>
      </c>
      <c r="AG21" s="138" t="s">
        <v>23</v>
      </c>
      <c r="AH21" s="99"/>
      <c r="AI21" s="40"/>
    </row>
    <row r="22" spans="1:35" ht="15.75">
      <c r="A22" s="58" t="s">
        <v>17</v>
      </c>
      <c r="B22" s="137"/>
      <c r="C22" s="137"/>
      <c r="D22" s="139"/>
      <c r="E22" s="139"/>
      <c r="F22" s="139"/>
      <c r="G22" s="139"/>
      <c r="H22" s="139"/>
      <c r="I22" s="139"/>
      <c r="J22" s="140"/>
      <c r="K22" s="140"/>
      <c r="L22" s="139"/>
      <c r="M22" s="139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99"/>
      <c r="AF22" s="99"/>
      <c r="AG22" s="99"/>
      <c r="AH22" s="99"/>
      <c r="AI22" s="40"/>
    </row>
    <row r="23" spans="1:35" ht="31.5" customHeight="1">
      <c r="A23" s="65" t="s">
        <v>157</v>
      </c>
      <c r="B23" s="94" t="str">
        <f>"150"</f>
        <v>150</v>
      </c>
      <c r="C23" s="94">
        <v>200</v>
      </c>
      <c r="D23" s="102">
        <v>15.6615</v>
      </c>
      <c r="E23" s="102">
        <v>18.59</v>
      </c>
      <c r="F23" s="102">
        <v>16.852500000000003</v>
      </c>
      <c r="G23" s="102">
        <v>33.11</v>
      </c>
      <c r="H23" s="102">
        <v>2.9265000000000003</v>
      </c>
      <c r="I23" s="102">
        <v>3.52</v>
      </c>
      <c r="J23" s="102">
        <v>226.02450000000005</v>
      </c>
      <c r="K23" s="102">
        <v>386.21</v>
      </c>
      <c r="L23" s="102">
        <v>31.04</v>
      </c>
      <c r="M23" s="102">
        <v>37.24</v>
      </c>
      <c r="N23" s="102">
        <v>118.1</v>
      </c>
      <c r="O23" s="102">
        <v>159</v>
      </c>
      <c r="P23" s="102">
        <v>19.9</v>
      </c>
      <c r="Q23" s="102">
        <v>24.96</v>
      </c>
      <c r="R23" s="102">
        <v>2.9</v>
      </c>
      <c r="S23" s="102">
        <v>4.04</v>
      </c>
      <c r="T23" s="102">
        <v>257.8</v>
      </c>
      <c r="U23" s="102">
        <v>502</v>
      </c>
      <c r="V23" s="102">
        <v>15.9</v>
      </c>
      <c r="W23" s="102">
        <v>502</v>
      </c>
      <c r="X23" s="102">
        <v>0.7</v>
      </c>
      <c r="Y23" s="102">
        <v>1.16</v>
      </c>
      <c r="Z23" s="102">
        <v>0.12</v>
      </c>
      <c r="AA23" s="102">
        <v>0.16</v>
      </c>
      <c r="AB23" s="102">
        <v>0.3</v>
      </c>
      <c r="AC23" s="102">
        <v>0.4</v>
      </c>
      <c r="AD23" s="103">
        <v>0.6</v>
      </c>
      <c r="AE23" s="81"/>
      <c r="AF23" s="102">
        <v>26.8</v>
      </c>
      <c r="AG23" s="99"/>
      <c r="AH23" s="99">
        <v>232</v>
      </c>
      <c r="AI23" s="57" t="s">
        <v>74</v>
      </c>
    </row>
    <row r="24" spans="1:35" ht="51" customHeight="1">
      <c r="A24" s="65" t="s">
        <v>48</v>
      </c>
      <c r="B24" s="94">
        <v>220</v>
      </c>
      <c r="C24" s="94">
        <v>220</v>
      </c>
      <c r="D24" s="102">
        <v>3.3</v>
      </c>
      <c r="E24" s="102">
        <v>3.7</v>
      </c>
      <c r="F24" s="102">
        <v>1.1</v>
      </c>
      <c r="G24" s="102">
        <v>1.24</v>
      </c>
      <c r="H24" s="102">
        <v>46.2</v>
      </c>
      <c r="I24" s="102">
        <v>51.8</v>
      </c>
      <c r="J24" s="102">
        <v>207.9</v>
      </c>
      <c r="K24" s="102">
        <v>207</v>
      </c>
      <c r="L24" s="102">
        <v>20</v>
      </c>
      <c r="M24" s="102">
        <v>3</v>
      </c>
      <c r="N24" s="102">
        <v>17.6</v>
      </c>
      <c r="O24" s="102">
        <v>16</v>
      </c>
      <c r="P24" s="102">
        <v>92.4</v>
      </c>
      <c r="Q24" s="102">
        <v>84</v>
      </c>
      <c r="R24" s="102">
        <v>1.3</v>
      </c>
      <c r="S24" s="102">
        <v>1.2</v>
      </c>
      <c r="T24" s="102">
        <v>61.6</v>
      </c>
      <c r="U24" s="102">
        <v>56</v>
      </c>
      <c r="V24" s="102">
        <v>0</v>
      </c>
      <c r="W24" s="102">
        <v>0</v>
      </c>
      <c r="X24" s="102">
        <v>0.9</v>
      </c>
      <c r="Y24" s="102">
        <v>0.8</v>
      </c>
      <c r="Z24" s="102">
        <v>0.1</v>
      </c>
      <c r="AA24" s="102">
        <v>0.8</v>
      </c>
      <c r="AB24" s="102">
        <v>22</v>
      </c>
      <c r="AC24" s="102">
        <v>20</v>
      </c>
      <c r="AD24" s="103">
        <v>0.1</v>
      </c>
      <c r="AE24" s="81"/>
      <c r="AF24" s="102">
        <v>0</v>
      </c>
      <c r="AG24" s="99"/>
      <c r="AH24" s="99">
        <v>394</v>
      </c>
      <c r="AI24" s="57" t="s">
        <v>74</v>
      </c>
    </row>
    <row r="25" spans="1:35" ht="51" customHeight="1">
      <c r="A25" s="65" t="s">
        <v>59</v>
      </c>
      <c r="B25" s="94">
        <v>60</v>
      </c>
      <c r="C25" s="94">
        <v>60</v>
      </c>
      <c r="D25" s="102">
        <v>1.86</v>
      </c>
      <c r="E25" s="102">
        <v>1.81</v>
      </c>
      <c r="F25" s="102">
        <v>0.12</v>
      </c>
      <c r="G25" s="102">
        <v>2.24</v>
      </c>
      <c r="H25" s="102">
        <v>3.9</v>
      </c>
      <c r="I25" s="102">
        <v>3.86</v>
      </c>
      <c r="J25" s="102">
        <v>24.12</v>
      </c>
      <c r="K25" s="102">
        <v>43.04</v>
      </c>
      <c r="L25" s="102">
        <v>5.52</v>
      </c>
      <c r="M25" s="102">
        <v>5.52</v>
      </c>
      <c r="N25" s="102">
        <v>93.6</v>
      </c>
      <c r="O25" s="102">
        <v>37.16</v>
      </c>
      <c r="P25" s="102">
        <v>12.6</v>
      </c>
      <c r="Q25" s="102">
        <v>29.94</v>
      </c>
      <c r="R25" s="102">
        <v>0.4</v>
      </c>
      <c r="S25" s="102">
        <v>1.88</v>
      </c>
      <c r="T25" s="102">
        <v>37.2</v>
      </c>
      <c r="U25" s="102">
        <v>8.4</v>
      </c>
      <c r="V25" s="102">
        <v>0</v>
      </c>
      <c r="W25" s="102">
        <v>8.4</v>
      </c>
      <c r="X25" s="102">
        <v>0.1</v>
      </c>
      <c r="Y25" s="102">
        <v>0.22</v>
      </c>
      <c r="Z25" s="102">
        <v>0.12</v>
      </c>
      <c r="AA25" s="102">
        <v>0.12</v>
      </c>
      <c r="AB25" s="102">
        <v>6</v>
      </c>
      <c r="AC25" s="102">
        <v>0</v>
      </c>
      <c r="AD25" s="103">
        <v>0</v>
      </c>
      <c r="AE25" s="81"/>
      <c r="AF25" s="102">
        <v>3</v>
      </c>
      <c r="AG25" s="99"/>
      <c r="AH25" s="99">
        <v>22</v>
      </c>
      <c r="AI25" s="57" t="s">
        <v>74</v>
      </c>
    </row>
    <row r="26" spans="1:35" ht="26.25" customHeight="1">
      <c r="A26" s="65" t="s">
        <v>84</v>
      </c>
      <c r="B26" s="94" t="str">
        <f>"200"</f>
        <v>200</v>
      </c>
      <c r="C26" s="94" t="str">
        <f>"200"</f>
        <v>200</v>
      </c>
      <c r="D26" s="102">
        <v>3.552</v>
      </c>
      <c r="E26" s="102">
        <v>3.55</v>
      </c>
      <c r="F26" s="102">
        <v>3.352</v>
      </c>
      <c r="G26" s="102">
        <v>3.35</v>
      </c>
      <c r="H26" s="102">
        <v>12.442</v>
      </c>
      <c r="I26" s="102">
        <v>19.42</v>
      </c>
      <c r="J26" s="102">
        <v>94.14400000000002</v>
      </c>
      <c r="K26" s="102">
        <v>94.1</v>
      </c>
      <c r="L26" s="102">
        <v>10.6</v>
      </c>
      <c r="M26" s="102">
        <v>10.6</v>
      </c>
      <c r="N26" s="102">
        <v>109.4</v>
      </c>
      <c r="O26" s="102">
        <v>152.22</v>
      </c>
      <c r="P26" s="102">
        <v>29</v>
      </c>
      <c r="Q26" s="102">
        <v>21.94</v>
      </c>
      <c r="R26" s="102">
        <v>1</v>
      </c>
      <c r="S26" s="102">
        <v>0.48</v>
      </c>
      <c r="T26" s="102">
        <v>104.5</v>
      </c>
      <c r="U26" s="102">
        <v>124.56</v>
      </c>
      <c r="V26" s="102">
        <v>12.9</v>
      </c>
      <c r="W26" s="102">
        <v>24.4</v>
      </c>
      <c r="X26" s="102">
        <v>0</v>
      </c>
      <c r="Y26" s="102">
        <v>0</v>
      </c>
      <c r="Z26" s="102">
        <v>0</v>
      </c>
      <c r="AA26" s="102">
        <v>0.06</v>
      </c>
      <c r="AB26" s="102">
        <v>0.5</v>
      </c>
      <c r="AC26" s="102">
        <v>1.59</v>
      </c>
      <c r="AD26" s="103">
        <v>0.1</v>
      </c>
      <c r="AE26" s="81"/>
      <c r="AF26" s="102">
        <v>7.7</v>
      </c>
      <c r="AG26" s="99"/>
      <c r="AH26" s="99">
        <v>415</v>
      </c>
      <c r="AI26" s="57" t="s">
        <v>74</v>
      </c>
    </row>
    <row r="27" spans="1:35" ht="27.75" customHeight="1">
      <c r="A27" s="61" t="s">
        <v>46</v>
      </c>
      <c r="B27" s="80">
        <v>20</v>
      </c>
      <c r="C27" s="81">
        <v>50</v>
      </c>
      <c r="D27" s="102">
        <v>1.5</v>
      </c>
      <c r="E27" s="102">
        <v>3.95</v>
      </c>
      <c r="F27" s="102">
        <v>0.6</v>
      </c>
      <c r="G27" s="102">
        <v>1.5</v>
      </c>
      <c r="H27" s="102">
        <v>10.3</v>
      </c>
      <c r="I27" s="102">
        <v>24.15</v>
      </c>
      <c r="J27" s="102">
        <v>52.34</v>
      </c>
      <c r="K27" s="102">
        <v>130.75</v>
      </c>
      <c r="L27" s="102">
        <v>2</v>
      </c>
      <c r="M27" s="102">
        <v>2</v>
      </c>
      <c r="N27" s="102">
        <v>4.7</v>
      </c>
      <c r="O27" s="102">
        <v>11.5</v>
      </c>
      <c r="P27" s="102">
        <v>2.6</v>
      </c>
      <c r="Q27" s="102">
        <v>16.5</v>
      </c>
      <c r="R27" s="102">
        <v>0.2</v>
      </c>
      <c r="S27" s="102">
        <v>0.5</v>
      </c>
      <c r="T27" s="102">
        <v>16.8</v>
      </c>
      <c r="U27" s="102">
        <v>1</v>
      </c>
      <c r="V27" s="102">
        <v>0</v>
      </c>
      <c r="W27" s="102">
        <v>1</v>
      </c>
      <c r="X27" s="102">
        <v>0.3</v>
      </c>
      <c r="Y27" s="102">
        <v>0</v>
      </c>
      <c r="Z27" s="102">
        <v>0.022000000000000002</v>
      </c>
      <c r="AA27" s="102">
        <v>0</v>
      </c>
      <c r="AB27" s="102">
        <v>0</v>
      </c>
      <c r="AC27" s="102">
        <v>0</v>
      </c>
      <c r="AD27" s="103">
        <v>0</v>
      </c>
      <c r="AE27" s="81"/>
      <c r="AF27" s="102">
        <v>0</v>
      </c>
      <c r="AG27" s="99"/>
      <c r="AH27" s="99">
        <v>18</v>
      </c>
      <c r="AI27" s="57" t="s">
        <v>74</v>
      </c>
    </row>
    <row r="28" spans="1:35" ht="15.75">
      <c r="A28" s="66" t="s">
        <v>6</v>
      </c>
      <c r="B28" s="92"/>
      <c r="C28" s="92"/>
      <c r="D28" s="105">
        <f aca="true" t="shared" si="0" ref="D28:AC28">SUM(D23:D27)</f>
        <v>25.8735</v>
      </c>
      <c r="E28" s="105">
        <f t="shared" si="0"/>
        <v>31.599999999999998</v>
      </c>
      <c r="F28" s="105">
        <f t="shared" si="0"/>
        <v>22.024500000000007</v>
      </c>
      <c r="G28" s="105">
        <f t="shared" si="0"/>
        <v>41.440000000000005</v>
      </c>
      <c r="H28" s="105">
        <v>75.7</v>
      </c>
      <c r="I28" s="105">
        <f t="shared" si="0"/>
        <v>102.75</v>
      </c>
      <c r="J28" s="105">
        <f t="shared" si="0"/>
        <v>604.5285000000001</v>
      </c>
      <c r="K28" s="105">
        <f t="shared" si="0"/>
        <v>861.1</v>
      </c>
      <c r="L28" s="106">
        <f t="shared" si="0"/>
        <v>69.16</v>
      </c>
      <c r="M28" s="106">
        <f t="shared" si="0"/>
        <v>58.36000000000001</v>
      </c>
      <c r="N28" s="107">
        <f t="shared" si="0"/>
        <v>343.4</v>
      </c>
      <c r="O28" s="107">
        <f t="shared" si="0"/>
        <v>375.88</v>
      </c>
      <c r="P28" s="107">
        <f t="shared" si="0"/>
        <v>156.5</v>
      </c>
      <c r="Q28" s="107">
        <f t="shared" si="0"/>
        <v>177.34</v>
      </c>
      <c r="R28" s="107">
        <f t="shared" si="0"/>
        <v>5.800000000000001</v>
      </c>
      <c r="S28" s="107">
        <f t="shared" si="0"/>
        <v>8.1</v>
      </c>
      <c r="T28" s="107">
        <f t="shared" si="0"/>
        <v>477.90000000000003</v>
      </c>
      <c r="U28" s="107">
        <f t="shared" si="0"/>
        <v>691.96</v>
      </c>
      <c r="V28" s="107">
        <f t="shared" si="0"/>
        <v>28.8</v>
      </c>
      <c r="W28" s="107">
        <f t="shared" si="0"/>
        <v>535.8</v>
      </c>
      <c r="X28" s="107">
        <v>2</v>
      </c>
      <c r="Y28" s="107">
        <f t="shared" si="0"/>
        <v>2.18</v>
      </c>
      <c r="Z28" s="107">
        <v>0.3</v>
      </c>
      <c r="AA28" s="107">
        <f t="shared" si="0"/>
        <v>1.1400000000000001</v>
      </c>
      <c r="AB28" s="107">
        <f t="shared" si="0"/>
        <v>28.8</v>
      </c>
      <c r="AC28" s="107">
        <f t="shared" si="0"/>
        <v>21.99</v>
      </c>
      <c r="AD28" s="107">
        <f>SUM(AD23:AD27)</f>
        <v>0.7999999999999999</v>
      </c>
      <c r="AE28" s="81"/>
      <c r="AF28" s="109">
        <f>SUM(AF23:AF27)</f>
        <v>37.5</v>
      </c>
      <c r="AG28" s="99"/>
      <c r="AH28" s="99"/>
      <c r="AI28" s="56"/>
    </row>
    <row r="29" spans="1:35" ht="15.75">
      <c r="A29" s="67" t="s">
        <v>16</v>
      </c>
      <c r="B29" s="92"/>
      <c r="C29" s="92"/>
      <c r="D29" s="102"/>
      <c r="E29" s="102"/>
      <c r="F29" s="102"/>
      <c r="G29" s="102"/>
      <c r="H29" s="102"/>
      <c r="I29" s="102"/>
      <c r="J29" s="105"/>
      <c r="K29" s="105"/>
      <c r="L29" s="102"/>
      <c r="M29" s="102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81"/>
      <c r="AF29" s="99"/>
      <c r="AG29" s="99"/>
      <c r="AH29" s="99"/>
      <c r="AI29" s="56"/>
    </row>
    <row r="30" spans="1:35" ht="18.75">
      <c r="A30" s="65" t="s">
        <v>110</v>
      </c>
      <c r="B30" s="96">
        <v>20</v>
      </c>
      <c r="C30" s="96">
        <v>20</v>
      </c>
      <c r="D30" s="135">
        <v>0.25</v>
      </c>
      <c r="E30" s="135">
        <v>0.25</v>
      </c>
      <c r="F30" s="135">
        <v>0.04</v>
      </c>
      <c r="G30" s="135">
        <v>0.04</v>
      </c>
      <c r="H30" s="135">
        <v>0.88</v>
      </c>
      <c r="I30" s="135">
        <v>0.88</v>
      </c>
      <c r="J30" s="135">
        <v>5.37</v>
      </c>
      <c r="K30" s="135">
        <v>5.37</v>
      </c>
      <c r="L30" s="135">
        <v>5</v>
      </c>
      <c r="M30" s="135">
        <v>5</v>
      </c>
      <c r="N30" s="136">
        <v>3.5</v>
      </c>
      <c r="O30" s="136">
        <v>3.5</v>
      </c>
      <c r="P30" s="136">
        <v>5</v>
      </c>
      <c r="Q30" s="136">
        <v>5</v>
      </c>
      <c r="R30" s="136">
        <v>0.45</v>
      </c>
      <c r="S30" s="136">
        <v>0.45</v>
      </c>
      <c r="T30" s="136">
        <v>6.5</v>
      </c>
      <c r="U30" s="136">
        <v>6.5</v>
      </c>
      <c r="V30" s="136">
        <v>0</v>
      </c>
      <c r="W30" s="136">
        <v>0</v>
      </c>
      <c r="X30" s="136">
        <v>0.17</v>
      </c>
      <c r="Y30" s="136">
        <v>0.17</v>
      </c>
      <c r="Z30" s="136">
        <v>0.01</v>
      </c>
      <c r="AA30" s="136">
        <v>0.01</v>
      </c>
      <c r="AB30" s="136">
        <v>4.35</v>
      </c>
      <c r="AC30" s="136">
        <v>4.35</v>
      </c>
      <c r="AD30" s="104"/>
      <c r="AE30" s="99"/>
      <c r="AF30" s="99"/>
      <c r="AG30" s="99"/>
      <c r="AH30" s="99">
        <v>71</v>
      </c>
      <c r="AI30" s="57" t="s">
        <v>78</v>
      </c>
    </row>
    <row r="31" spans="1:35" ht="18.75">
      <c r="A31" s="65" t="s">
        <v>111</v>
      </c>
      <c r="B31" s="96" t="str">
        <f>"200"</f>
        <v>200</v>
      </c>
      <c r="C31" s="96" t="str">
        <f>"250"</f>
        <v>250</v>
      </c>
      <c r="D31" s="135">
        <v>1.87</v>
      </c>
      <c r="E31" s="135">
        <v>2.34</v>
      </c>
      <c r="F31" s="135">
        <v>2.26</v>
      </c>
      <c r="G31" s="135">
        <v>2.83</v>
      </c>
      <c r="H31" s="135">
        <v>13.5</v>
      </c>
      <c r="I31" s="135">
        <v>16.87</v>
      </c>
      <c r="J31" s="135">
        <v>91.2</v>
      </c>
      <c r="K31" s="135">
        <v>114</v>
      </c>
      <c r="L31" s="135">
        <v>15.9</v>
      </c>
      <c r="M31" s="135">
        <v>19.88</v>
      </c>
      <c r="N31" s="136">
        <v>24.36</v>
      </c>
      <c r="O31" s="136">
        <v>3.45</v>
      </c>
      <c r="P31" s="136">
        <v>25.12</v>
      </c>
      <c r="Q31" s="136">
        <v>31.4</v>
      </c>
      <c r="R31" s="136">
        <v>0.96</v>
      </c>
      <c r="S31" s="136">
        <v>1.2</v>
      </c>
      <c r="T31" s="136">
        <v>61.18</v>
      </c>
      <c r="U31" s="136">
        <v>77.73</v>
      </c>
      <c r="V31" s="136">
        <v>0</v>
      </c>
      <c r="W31" s="136">
        <v>0</v>
      </c>
      <c r="X31" s="136">
        <v>1.02</v>
      </c>
      <c r="Y31" s="136">
        <v>1.28</v>
      </c>
      <c r="Z31" s="136">
        <v>0.11</v>
      </c>
      <c r="AA31" s="136">
        <v>0.14</v>
      </c>
      <c r="AB31" s="136">
        <v>9.6</v>
      </c>
      <c r="AC31" s="136">
        <v>12</v>
      </c>
      <c r="AD31" s="104"/>
      <c r="AE31" s="99"/>
      <c r="AF31" s="99"/>
      <c r="AG31" s="99"/>
      <c r="AH31" s="99">
        <v>97</v>
      </c>
      <c r="AI31" s="57" t="s">
        <v>78</v>
      </c>
    </row>
    <row r="32" spans="1:35" ht="18.75">
      <c r="A32" s="65" t="s">
        <v>112</v>
      </c>
      <c r="B32" s="96" t="str">
        <f>"80"</f>
        <v>80</v>
      </c>
      <c r="C32" s="96" t="str">
        <f>"100"</f>
        <v>100</v>
      </c>
      <c r="D32" s="135">
        <v>11.61</v>
      </c>
      <c r="E32" s="135">
        <v>14.51</v>
      </c>
      <c r="F32" s="135">
        <v>9.56</v>
      </c>
      <c r="G32" s="135">
        <v>11.95</v>
      </c>
      <c r="H32" s="135">
        <v>10.24</v>
      </c>
      <c r="I32" s="135">
        <v>12.8</v>
      </c>
      <c r="J32" s="135">
        <v>174.77</v>
      </c>
      <c r="K32" s="135">
        <v>218.46</v>
      </c>
      <c r="L32" s="135">
        <v>55.09</v>
      </c>
      <c r="M32" s="135">
        <v>68.86</v>
      </c>
      <c r="N32" s="135">
        <v>21.57</v>
      </c>
      <c r="O32" s="135">
        <v>26.96</v>
      </c>
      <c r="P32" s="135">
        <v>27.89</v>
      </c>
      <c r="Q32" s="135">
        <v>34.86</v>
      </c>
      <c r="R32" s="135">
        <v>22.4</v>
      </c>
      <c r="S32" s="135">
        <v>28</v>
      </c>
      <c r="T32" s="135">
        <v>94.4</v>
      </c>
      <c r="U32" s="135">
        <v>118</v>
      </c>
      <c r="V32" s="135">
        <v>22.4</v>
      </c>
      <c r="W32" s="135">
        <v>28</v>
      </c>
      <c r="X32" s="135">
        <v>1.78</v>
      </c>
      <c r="Y32" s="135">
        <v>2.23</v>
      </c>
      <c r="Z32" s="135">
        <v>0.04</v>
      </c>
      <c r="AA32" s="135">
        <v>0.05</v>
      </c>
      <c r="AB32" s="135">
        <v>0.17</v>
      </c>
      <c r="AC32" s="135">
        <v>0.21</v>
      </c>
      <c r="AD32" s="104"/>
      <c r="AE32" s="99"/>
      <c r="AF32" s="99"/>
      <c r="AG32" s="99"/>
      <c r="AH32" s="99">
        <v>268</v>
      </c>
      <c r="AI32" s="57" t="s">
        <v>78</v>
      </c>
    </row>
    <row r="33" spans="1:36" ht="18.75">
      <c r="A33" s="65" t="s">
        <v>121</v>
      </c>
      <c r="B33" s="112" t="str">
        <f>"150"</f>
        <v>150</v>
      </c>
      <c r="C33" s="112" t="str">
        <f>"180"</f>
        <v>180</v>
      </c>
      <c r="D33" s="135">
        <v>5.45</v>
      </c>
      <c r="E33" s="135">
        <v>6.54</v>
      </c>
      <c r="F33" s="135">
        <v>4.23</v>
      </c>
      <c r="G33" s="135">
        <v>5.08</v>
      </c>
      <c r="H33" s="135">
        <v>33.34</v>
      </c>
      <c r="I33" s="135">
        <v>40</v>
      </c>
      <c r="J33" s="135">
        <v>196.26</v>
      </c>
      <c r="K33" s="135">
        <v>235.51</v>
      </c>
      <c r="L33" s="135">
        <v>10</v>
      </c>
      <c r="M33" s="135">
        <v>10</v>
      </c>
      <c r="N33" s="135">
        <v>2.67</v>
      </c>
      <c r="O33" s="135">
        <v>3.2</v>
      </c>
      <c r="P33" s="135">
        <v>23.47</v>
      </c>
      <c r="Q33" s="135">
        <v>28.16</v>
      </c>
      <c r="R33" s="135">
        <v>1.32</v>
      </c>
      <c r="S33" s="135">
        <v>1.47</v>
      </c>
      <c r="T33" s="135">
        <v>37.17</v>
      </c>
      <c r="U33" s="135">
        <v>49.56</v>
      </c>
      <c r="V33" s="135">
        <v>0</v>
      </c>
      <c r="W33" s="135">
        <v>0</v>
      </c>
      <c r="X33" s="135">
        <v>0.97</v>
      </c>
      <c r="Y33" s="135">
        <v>1.29</v>
      </c>
      <c r="Z33" s="135">
        <v>0.28</v>
      </c>
      <c r="AA33" s="135">
        <v>0.37</v>
      </c>
      <c r="AB33" s="135">
        <v>0</v>
      </c>
      <c r="AC33" s="135">
        <v>0</v>
      </c>
      <c r="AD33" s="104"/>
      <c r="AE33" s="104"/>
      <c r="AF33" s="104"/>
      <c r="AG33" s="104"/>
      <c r="AH33" s="98">
        <v>309</v>
      </c>
      <c r="AI33" s="57" t="s">
        <v>78</v>
      </c>
      <c r="AJ33" s="37"/>
    </row>
    <row r="34" spans="1:35" ht="37.5">
      <c r="A34" s="65" t="s">
        <v>114</v>
      </c>
      <c r="B34" s="96" t="str">
        <f>"200"</f>
        <v>200</v>
      </c>
      <c r="C34" s="96" t="str">
        <f>"200"</f>
        <v>200</v>
      </c>
      <c r="D34" s="135">
        <v>0.66</v>
      </c>
      <c r="E34" s="135">
        <v>0.66</v>
      </c>
      <c r="F34" s="135">
        <v>0.09</v>
      </c>
      <c r="G34" s="135">
        <v>0.09</v>
      </c>
      <c r="H34" s="135">
        <v>32.01</v>
      </c>
      <c r="I34" s="135">
        <v>32.01</v>
      </c>
      <c r="J34" s="135">
        <v>132.8</v>
      </c>
      <c r="K34" s="135">
        <v>132.8</v>
      </c>
      <c r="L34" s="135">
        <v>4.5</v>
      </c>
      <c r="M34" s="135">
        <v>4.5</v>
      </c>
      <c r="N34" s="136">
        <v>32.48</v>
      </c>
      <c r="O34" s="136">
        <v>32.48</v>
      </c>
      <c r="P34" s="136">
        <v>17.46</v>
      </c>
      <c r="Q34" s="136">
        <v>17.46</v>
      </c>
      <c r="R34" s="136">
        <v>0.7</v>
      </c>
      <c r="S34" s="136">
        <v>0.7</v>
      </c>
      <c r="T34" s="136">
        <v>23.44</v>
      </c>
      <c r="U34" s="136">
        <v>23.44</v>
      </c>
      <c r="V34" s="136">
        <v>0</v>
      </c>
      <c r="W34" s="136">
        <v>0</v>
      </c>
      <c r="X34" s="136">
        <v>0.51</v>
      </c>
      <c r="Y34" s="136">
        <v>0.51</v>
      </c>
      <c r="Z34" s="136">
        <v>0.02</v>
      </c>
      <c r="AA34" s="136">
        <v>0.02</v>
      </c>
      <c r="AB34" s="136">
        <v>0.73</v>
      </c>
      <c r="AC34" s="136">
        <v>0.73</v>
      </c>
      <c r="AD34" s="104"/>
      <c r="AE34" s="99"/>
      <c r="AF34" s="99"/>
      <c r="AG34" s="99"/>
      <c r="AH34" s="99">
        <v>349</v>
      </c>
      <c r="AI34" s="57" t="s">
        <v>78</v>
      </c>
    </row>
    <row r="35" spans="1:35" ht="18.75">
      <c r="A35" s="65" t="s">
        <v>8</v>
      </c>
      <c r="B35" s="96">
        <v>50</v>
      </c>
      <c r="C35" s="96">
        <v>70</v>
      </c>
      <c r="D35" s="135">
        <v>3.43</v>
      </c>
      <c r="E35" s="135">
        <v>5.15</v>
      </c>
      <c r="F35" s="135">
        <v>0.62</v>
      </c>
      <c r="G35" s="135">
        <v>0.94</v>
      </c>
      <c r="H35" s="135">
        <v>17.37</v>
      </c>
      <c r="I35" s="135">
        <v>26.05</v>
      </c>
      <c r="J35" s="135">
        <v>86.73</v>
      </c>
      <c r="K35" s="135">
        <v>123.75</v>
      </c>
      <c r="L35" s="135">
        <v>2</v>
      </c>
      <c r="M35" s="135">
        <v>3.12</v>
      </c>
      <c r="N35" s="136">
        <v>6.9</v>
      </c>
      <c r="O35" s="136">
        <v>11.5</v>
      </c>
      <c r="P35" s="104">
        <v>9.9</v>
      </c>
      <c r="Q35" s="104">
        <v>16.5</v>
      </c>
      <c r="R35" s="104">
        <v>26.1</v>
      </c>
      <c r="S35" s="104">
        <v>43.5</v>
      </c>
      <c r="T35" s="104">
        <v>0.6</v>
      </c>
      <c r="U35" s="104">
        <v>1</v>
      </c>
      <c r="V35" s="104">
        <v>0.6</v>
      </c>
      <c r="W35" s="104">
        <v>1</v>
      </c>
      <c r="X35" s="104">
        <v>0</v>
      </c>
      <c r="Y35" s="104">
        <v>0</v>
      </c>
      <c r="Z35" s="104">
        <v>0.39</v>
      </c>
      <c r="AA35" s="104">
        <v>0.65</v>
      </c>
      <c r="AB35" s="104">
        <v>0</v>
      </c>
      <c r="AC35" s="104">
        <v>0</v>
      </c>
      <c r="AD35" s="104"/>
      <c r="AE35" s="99"/>
      <c r="AF35" s="99"/>
      <c r="AG35" s="99"/>
      <c r="AH35" s="99"/>
      <c r="AI35" s="56"/>
    </row>
    <row r="36" spans="1:35" ht="18.75">
      <c r="A36" s="65" t="s">
        <v>4</v>
      </c>
      <c r="B36" s="96">
        <v>40</v>
      </c>
      <c r="C36" s="96" t="str">
        <f>"50"</f>
        <v>50</v>
      </c>
      <c r="D36" s="135">
        <v>2.37</v>
      </c>
      <c r="E36" s="135">
        <v>3.95</v>
      </c>
      <c r="F36" s="135">
        <v>0.3</v>
      </c>
      <c r="G36" s="135">
        <v>0.5</v>
      </c>
      <c r="H36" s="135">
        <v>14.49</v>
      </c>
      <c r="I36" s="135">
        <v>24.15</v>
      </c>
      <c r="J36" s="135">
        <v>71.67</v>
      </c>
      <c r="K36" s="135">
        <v>119.45</v>
      </c>
      <c r="L36" s="135">
        <v>1.8</v>
      </c>
      <c r="M36" s="135">
        <v>3</v>
      </c>
      <c r="N36" s="136">
        <v>21.84</v>
      </c>
      <c r="O36" s="136">
        <v>27.3</v>
      </c>
      <c r="P36" s="135">
        <v>29.33</v>
      </c>
      <c r="Q36" s="135">
        <v>36.66</v>
      </c>
      <c r="R36" s="135">
        <v>98.75</v>
      </c>
      <c r="S36" s="135">
        <v>123.24</v>
      </c>
      <c r="T36" s="135">
        <v>2.43</v>
      </c>
      <c r="U36" s="135">
        <v>3.04</v>
      </c>
      <c r="V36" s="135">
        <v>2.43</v>
      </c>
      <c r="W36" s="135">
        <v>3.04</v>
      </c>
      <c r="X36" s="135">
        <v>0</v>
      </c>
      <c r="Y36" s="135">
        <v>0</v>
      </c>
      <c r="Z36" s="136">
        <v>3.12</v>
      </c>
      <c r="AA36" s="136">
        <v>3.9</v>
      </c>
      <c r="AB36" s="136">
        <v>0.62</v>
      </c>
      <c r="AC36" s="136">
        <v>0.78</v>
      </c>
      <c r="AD36" s="104"/>
      <c r="AE36" s="99"/>
      <c r="AF36" s="99"/>
      <c r="AG36" s="99"/>
      <c r="AH36" s="99"/>
      <c r="AI36" s="56"/>
    </row>
    <row r="37" spans="1:35" ht="15.75">
      <c r="A37" s="66" t="s">
        <v>6</v>
      </c>
      <c r="B37" s="96"/>
      <c r="C37" s="96"/>
      <c r="D37" s="140">
        <f aca="true" t="shared" si="1" ref="D37:AC37">SUM(D30:D36)</f>
        <v>25.64</v>
      </c>
      <c r="E37" s="140">
        <f t="shared" si="1"/>
        <v>33.400000000000006</v>
      </c>
      <c r="F37" s="140">
        <f t="shared" si="1"/>
        <v>17.1</v>
      </c>
      <c r="G37" s="140">
        <f t="shared" si="1"/>
        <v>21.43</v>
      </c>
      <c r="H37" s="140">
        <f t="shared" si="1"/>
        <v>121.83</v>
      </c>
      <c r="I37" s="140">
        <f t="shared" si="1"/>
        <v>152.76000000000002</v>
      </c>
      <c r="J37" s="140">
        <f t="shared" si="1"/>
        <v>758.8000000000001</v>
      </c>
      <c r="K37" s="140">
        <f t="shared" si="1"/>
        <v>949.3400000000001</v>
      </c>
      <c r="L37" s="141">
        <f t="shared" si="1"/>
        <v>94.29</v>
      </c>
      <c r="M37" s="141">
        <f t="shared" si="1"/>
        <v>114.36</v>
      </c>
      <c r="N37" s="109">
        <f t="shared" si="1"/>
        <v>113.32000000000001</v>
      </c>
      <c r="O37" s="109">
        <f t="shared" si="1"/>
        <v>108.39</v>
      </c>
      <c r="P37" s="109">
        <f t="shared" si="1"/>
        <v>138.17000000000002</v>
      </c>
      <c r="Q37" s="109">
        <f t="shared" si="1"/>
        <v>170.04</v>
      </c>
      <c r="R37" s="109">
        <f t="shared" si="1"/>
        <v>150.68</v>
      </c>
      <c r="S37" s="109">
        <f t="shared" si="1"/>
        <v>198.56</v>
      </c>
      <c r="T37" s="109">
        <f t="shared" si="1"/>
        <v>225.72</v>
      </c>
      <c r="U37" s="109">
        <f t="shared" si="1"/>
        <v>279.27000000000004</v>
      </c>
      <c r="V37" s="109">
        <f t="shared" si="1"/>
        <v>25.43</v>
      </c>
      <c r="W37" s="109">
        <f t="shared" si="1"/>
        <v>32.04</v>
      </c>
      <c r="X37" s="109">
        <f t="shared" si="1"/>
        <v>4.449999999999999</v>
      </c>
      <c r="Y37" s="109">
        <f t="shared" si="1"/>
        <v>5.4799999999999995</v>
      </c>
      <c r="Z37" s="109">
        <f t="shared" si="1"/>
        <v>3.97</v>
      </c>
      <c r="AA37" s="109">
        <f t="shared" si="1"/>
        <v>5.140000000000001</v>
      </c>
      <c r="AB37" s="109">
        <f t="shared" si="1"/>
        <v>15.469999999999999</v>
      </c>
      <c r="AC37" s="109">
        <f t="shared" si="1"/>
        <v>18.070000000000004</v>
      </c>
      <c r="AD37" s="104"/>
      <c r="AE37" s="99"/>
      <c r="AF37" s="99"/>
      <c r="AG37" s="99"/>
      <c r="AH37" s="99"/>
      <c r="AI37" s="56"/>
    </row>
    <row r="38" spans="1:35" ht="15.75">
      <c r="A38" s="67" t="s">
        <v>15</v>
      </c>
      <c r="B38" s="96"/>
      <c r="C38" s="96"/>
      <c r="D38" s="135"/>
      <c r="E38" s="135"/>
      <c r="F38" s="135"/>
      <c r="G38" s="135"/>
      <c r="H38" s="135"/>
      <c r="I38" s="135"/>
      <c r="J38" s="140"/>
      <c r="K38" s="140"/>
      <c r="L38" s="135"/>
      <c r="M38" s="135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99"/>
      <c r="AF38" s="99"/>
      <c r="AG38" s="99"/>
      <c r="AH38" s="99"/>
      <c r="AI38" s="56"/>
    </row>
    <row r="39" spans="1:35" ht="18.75">
      <c r="A39" s="65" t="s">
        <v>12</v>
      </c>
      <c r="B39" s="96">
        <v>10</v>
      </c>
      <c r="C39" s="96">
        <v>15</v>
      </c>
      <c r="D39" s="135">
        <v>0.26</v>
      </c>
      <c r="E39" s="135">
        <v>0.52</v>
      </c>
      <c r="F39" s="135">
        <v>0.31</v>
      </c>
      <c r="G39" s="135">
        <v>0.62</v>
      </c>
      <c r="H39" s="135">
        <v>7.21</v>
      </c>
      <c r="I39" s="135">
        <v>14.42</v>
      </c>
      <c r="J39" s="135">
        <v>47.35</v>
      </c>
      <c r="K39" s="135">
        <v>94.7</v>
      </c>
      <c r="L39" s="135">
        <v>3.36</v>
      </c>
      <c r="M39" s="135">
        <v>7</v>
      </c>
      <c r="N39" s="104">
        <v>35</v>
      </c>
      <c r="O39" s="104">
        <v>70</v>
      </c>
      <c r="P39" s="104">
        <v>188</v>
      </c>
      <c r="Q39" s="104">
        <v>376</v>
      </c>
      <c r="R39" s="104">
        <v>50</v>
      </c>
      <c r="S39" s="104">
        <v>100</v>
      </c>
      <c r="T39" s="104">
        <v>4</v>
      </c>
      <c r="U39" s="104">
        <v>8</v>
      </c>
      <c r="V39" s="147">
        <v>0</v>
      </c>
      <c r="W39" s="147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0.4</v>
      </c>
      <c r="AC39" s="104">
        <v>0.8</v>
      </c>
      <c r="AD39" s="99"/>
      <c r="AE39" s="99"/>
      <c r="AF39" s="99"/>
      <c r="AG39" s="99"/>
      <c r="AH39" s="99"/>
      <c r="AI39" s="56"/>
    </row>
    <row r="40" spans="1:35" ht="21" customHeight="1">
      <c r="A40" s="65" t="s">
        <v>115</v>
      </c>
      <c r="B40" s="96" t="str">
        <f>"200"</f>
        <v>200</v>
      </c>
      <c r="C40" s="96" t="str">
        <f>"200"</f>
        <v>200</v>
      </c>
      <c r="D40" s="135">
        <v>1</v>
      </c>
      <c r="E40" s="135">
        <v>1</v>
      </c>
      <c r="F40" s="135">
        <v>0.2</v>
      </c>
      <c r="G40" s="135">
        <v>0.2</v>
      </c>
      <c r="H40" s="135">
        <v>20.2</v>
      </c>
      <c r="I40" s="135">
        <v>20.2</v>
      </c>
      <c r="J40" s="135">
        <v>85.68</v>
      </c>
      <c r="K40" s="135">
        <v>85.68</v>
      </c>
      <c r="L40" s="135">
        <v>10</v>
      </c>
      <c r="M40" s="135">
        <v>10</v>
      </c>
      <c r="N40" s="136">
        <v>40</v>
      </c>
      <c r="O40" s="136">
        <v>40</v>
      </c>
      <c r="P40" s="136">
        <v>20</v>
      </c>
      <c r="Q40" s="136">
        <v>20</v>
      </c>
      <c r="R40" s="136">
        <v>0.4</v>
      </c>
      <c r="S40" s="136">
        <v>0.4</v>
      </c>
      <c r="T40" s="136">
        <v>36</v>
      </c>
      <c r="U40" s="136">
        <v>36</v>
      </c>
      <c r="V40" s="136">
        <v>0</v>
      </c>
      <c r="W40" s="136">
        <v>0</v>
      </c>
      <c r="X40" s="136">
        <v>1.6</v>
      </c>
      <c r="Y40" s="136">
        <v>1.6</v>
      </c>
      <c r="Z40" s="136">
        <v>0.04</v>
      </c>
      <c r="AA40" s="136">
        <v>0.04</v>
      </c>
      <c r="AB40" s="136">
        <v>8</v>
      </c>
      <c r="AC40" s="136">
        <v>8</v>
      </c>
      <c r="AD40" s="104"/>
      <c r="AE40" s="99"/>
      <c r="AF40" s="99"/>
      <c r="AG40" s="99"/>
      <c r="AH40" s="99">
        <v>389</v>
      </c>
      <c r="AI40" s="57" t="s">
        <v>78</v>
      </c>
    </row>
    <row r="41" spans="1:35" ht="15">
      <c r="A41" s="68" t="s">
        <v>6</v>
      </c>
      <c r="B41" s="96"/>
      <c r="C41" s="96"/>
      <c r="D41" s="140">
        <f aca="true" t="shared" si="2" ref="D41:AC41">SUM(D39:D40)</f>
        <v>1.26</v>
      </c>
      <c r="E41" s="140">
        <f t="shared" si="2"/>
        <v>1.52</v>
      </c>
      <c r="F41" s="140">
        <f t="shared" si="2"/>
        <v>0.51</v>
      </c>
      <c r="G41" s="140">
        <f t="shared" si="2"/>
        <v>0.8200000000000001</v>
      </c>
      <c r="H41" s="140">
        <f t="shared" si="2"/>
        <v>27.41</v>
      </c>
      <c r="I41" s="140">
        <f t="shared" si="2"/>
        <v>34.62</v>
      </c>
      <c r="J41" s="140">
        <f t="shared" si="2"/>
        <v>133.03</v>
      </c>
      <c r="K41" s="140">
        <f t="shared" si="2"/>
        <v>180.38</v>
      </c>
      <c r="L41" s="141">
        <f t="shared" si="2"/>
        <v>13.36</v>
      </c>
      <c r="M41" s="141">
        <f t="shared" si="2"/>
        <v>17</v>
      </c>
      <c r="N41" s="140">
        <f t="shared" si="2"/>
        <v>75</v>
      </c>
      <c r="O41" s="140">
        <f t="shared" si="2"/>
        <v>110</v>
      </c>
      <c r="P41" s="140">
        <f t="shared" si="2"/>
        <v>208</v>
      </c>
      <c r="Q41" s="140">
        <f t="shared" si="2"/>
        <v>396</v>
      </c>
      <c r="R41" s="140">
        <f t="shared" si="2"/>
        <v>50.4</v>
      </c>
      <c r="S41" s="140">
        <f t="shared" si="2"/>
        <v>100.4</v>
      </c>
      <c r="T41" s="140">
        <f t="shared" si="2"/>
        <v>40</v>
      </c>
      <c r="U41" s="140">
        <f t="shared" si="2"/>
        <v>44</v>
      </c>
      <c r="V41" s="140">
        <f t="shared" si="2"/>
        <v>0</v>
      </c>
      <c r="W41" s="140">
        <f t="shared" si="2"/>
        <v>0</v>
      </c>
      <c r="X41" s="140">
        <f t="shared" si="2"/>
        <v>1.6</v>
      </c>
      <c r="Y41" s="140">
        <f t="shared" si="2"/>
        <v>1.6</v>
      </c>
      <c r="Z41" s="140">
        <f t="shared" si="2"/>
        <v>0.04</v>
      </c>
      <c r="AA41" s="140">
        <f t="shared" si="2"/>
        <v>0.04</v>
      </c>
      <c r="AB41" s="140">
        <f t="shared" si="2"/>
        <v>8.4</v>
      </c>
      <c r="AC41" s="140">
        <f t="shared" si="2"/>
        <v>8.8</v>
      </c>
      <c r="AD41" s="104"/>
      <c r="AE41" s="99"/>
      <c r="AF41" s="99"/>
      <c r="AG41" s="99"/>
      <c r="AH41" s="99"/>
      <c r="AI41" s="56"/>
    </row>
    <row r="42" spans="1:35" ht="15">
      <c r="A42" s="68" t="s">
        <v>7</v>
      </c>
      <c r="B42" s="96"/>
      <c r="C42" s="96"/>
      <c r="D42" s="140">
        <f aca="true" t="shared" si="3" ref="D42:K42">D41+D37+D28</f>
        <v>52.7735</v>
      </c>
      <c r="E42" s="140">
        <f t="shared" si="3"/>
        <v>66.52000000000001</v>
      </c>
      <c r="F42" s="140">
        <f t="shared" si="3"/>
        <v>39.63450000000001</v>
      </c>
      <c r="G42" s="140">
        <f t="shared" si="3"/>
        <v>63.690000000000005</v>
      </c>
      <c r="H42" s="140">
        <f t="shared" si="3"/>
        <v>224.94</v>
      </c>
      <c r="I42" s="140">
        <f t="shared" si="3"/>
        <v>290.13</v>
      </c>
      <c r="J42" s="140">
        <f t="shared" si="3"/>
        <v>1496.3585000000003</v>
      </c>
      <c r="K42" s="140">
        <f t="shared" si="3"/>
        <v>1990.8200000000002</v>
      </c>
      <c r="L42" s="109"/>
      <c r="M42" s="109"/>
      <c r="N42" s="109">
        <f>+N37+N28</f>
        <v>456.71999999999997</v>
      </c>
      <c r="O42" s="109">
        <f aca="true" t="shared" si="4" ref="O42:AC42">O41+O37+O28</f>
        <v>594.27</v>
      </c>
      <c r="P42" s="109">
        <f t="shared" si="4"/>
        <v>502.67</v>
      </c>
      <c r="Q42" s="109">
        <f t="shared" si="4"/>
        <v>743.38</v>
      </c>
      <c r="R42" s="109">
        <f t="shared" si="4"/>
        <v>206.88000000000002</v>
      </c>
      <c r="S42" s="109">
        <f t="shared" si="4"/>
        <v>307.06000000000006</v>
      </c>
      <c r="T42" s="109">
        <f t="shared" si="4"/>
        <v>743.6200000000001</v>
      </c>
      <c r="U42" s="109">
        <f t="shared" si="4"/>
        <v>1015.23</v>
      </c>
      <c r="V42" s="109">
        <f t="shared" si="4"/>
        <v>54.230000000000004</v>
      </c>
      <c r="W42" s="109">
        <f t="shared" si="4"/>
        <v>567.8399999999999</v>
      </c>
      <c r="X42" s="109">
        <f t="shared" si="4"/>
        <v>8.049999999999999</v>
      </c>
      <c r="Y42" s="109">
        <f t="shared" si="4"/>
        <v>9.26</v>
      </c>
      <c r="Z42" s="109">
        <f t="shared" si="4"/>
        <v>4.31</v>
      </c>
      <c r="AA42" s="109">
        <f t="shared" si="4"/>
        <v>6.32</v>
      </c>
      <c r="AB42" s="109">
        <f t="shared" si="4"/>
        <v>52.67</v>
      </c>
      <c r="AC42" s="109">
        <f t="shared" si="4"/>
        <v>48.86</v>
      </c>
      <c r="AD42" s="104"/>
      <c r="AE42" s="99"/>
      <c r="AF42" s="99"/>
      <c r="AG42" s="99"/>
      <c r="AH42" s="99"/>
      <c r="AI42" s="56"/>
    </row>
    <row r="43" spans="1:30" ht="12.75">
      <c r="A43" s="7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4:30" ht="12.7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</sheetData>
  <sheetProtection/>
  <mergeCells count="20">
    <mergeCell ref="N19:U19"/>
    <mergeCell ref="V19:AG19"/>
    <mergeCell ref="L19:M20"/>
    <mergeCell ref="A19:A20"/>
    <mergeCell ref="B19:C20"/>
    <mergeCell ref="D19:E20"/>
    <mergeCell ref="F19:G20"/>
    <mergeCell ref="H19:I20"/>
    <mergeCell ref="J19:K20"/>
    <mergeCell ref="AD20:AE20"/>
    <mergeCell ref="J16:N16"/>
    <mergeCell ref="AF20:AG20"/>
    <mergeCell ref="N20:O20"/>
    <mergeCell ref="P20:Q20"/>
    <mergeCell ref="R20:S20"/>
    <mergeCell ref="T20:U20"/>
    <mergeCell ref="V20:W20"/>
    <mergeCell ref="X20:Y20"/>
    <mergeCell ref="Z20:AA20"/>
    <mergeCell ref="AB20:AC20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2"/>
  <sheetViews>
    <sheetView zoomScalePageLayoutView="0" workbookViewId="0" topLeftCell="A7">
      <selection activeCell="Q22" sqref="Q22"/>
    </sheetView>
  </sheetViews>
  <sheetFormatPr defaultColWidth="9.00390625" defaultRowHeight="12.75"/>
  <cols>
    <col min="1" max="1" width="33.75390625" style="0" customWidth="1"/>
    <col min="2" max="3" width="7.125" style="23" customWidth="1"/>
    <col min="4" max="4" width="6.625" style="0" customWidth="1"/>
    <col min="5" max="5" width="6.375" style="0" customWidth="1"/>
    <col min="6" max="6" width="5.75390625" style="0" customWidth="1"/>
    <col min="7" max="7" width="6.75390625" style="0" customWidth="1"/>
    <col min="8" max="8" width="8.25390625" style="0" customWidth="1"/>
    <col min="9" max="9" width="6.875" style="0" customWidth="1"/>
    <col min="12" max="13" width="0" style="0" hidden="1" customWidth="1"/>
    <col min="34" max="34" width="14.00390625" style="45" customWidth="1"/>
    <col min="35" max="35" width="28.87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AH1" s="46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AH2" s="46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AH3" s="46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AH4" s="46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AH5" s="46"/>
      <c r="CC5" s="3"/>
    </row>
    <row r="6" spans="2:81" s="2" customFormat="1" ht="15">
      <c r="B6" s="3"/>
      <c r="D6" s="3"/>
      <c r="E6" s="3"/>
      <c r="F6" s="3"/>
      <c r="G6" s="3"/>
      <c r="H6" s="3"/>
      <c r="J6" s="3"/>
      <c r="AH6" s="46"/>
      <c r="CC6" s="3"/>
    </row>
    <row r="7" spans="2:81" s="2" customFormat="1" ht="20.25">
      <c r="B7" s="3"/>
      <c r="D7" s="3"/>
      <c r="E7" s="3"/>
      <c r="F7" s="3"/>
      <c r="G7" s="3"/>
      <c r="H7" s="3"/>
      <c r="J7" s="3"/>
      <c r="K7" s="190" t="s">
        <v>158</v>
      </c>
      <c r="L7" s="190"/>
      <c r="M7" s="190"/>
      <c r="N7" s="190"/>
      <c r="O7" s="190"/>
      <c r="AH7" s="46"/>
      <c r="CC7" s="3"/>
    </row>
    <row r="8" spans="1:81" s="2" customFormat="1" ht="15">
      <c r="A8" s="2" t="s">
        <v>45</v>
      </c>
      <c r="B8" s="3"/>
      <c r="D8" s="3"/>
      <c r="E8" s="3"/>
      <c r="F8" s="3"/>
      <c r="G8" s="3"/>
      <c r="H8" s="3"/>
      <c r="J8" s="3"/>
      <c r="AH8" s="46"/>
      <c r="CC8" s="3"/>
    </row>
    <row r="10" spans="1:35" ht="12.75" customHeight="1">
      <c r="A10" s="169" t="s">
        <v>0</v>
      </c>
      <c r="B10" s="170" t="s">
        <v>2</v>
      </c>
      <c r="C10" s="171"/>
      <c r="D10" s="174" t="s">
        <v>1</v>
      </c>
      <c r="E10" s="175"/>
      <c r="F10" s="174" t="s">
        <v>3</v>
      </c>
      <c r="G10" s="175"/>
      <c r="H10" s="169" t="s">
        <v>19</v>
      </c>
      <c r="I10" s="169"/>
      <c r="J10" s="180" t="s">
        <v>60</v>
      </c>
      <c r="K10" s="180"/>
      <c r="L10" s="181" t="s">
        <v>21</v>
      </c>
      <c r="M10" s="182"/>
      <c r="N10" s="166" t="s">
        <v>61</v>
      </c>
      <c r="O10" s="167"/>
      <c r="P10" s="167"/>
      <c r="Q10" s="167"/>
      <c r="R10" s="167"/>
      <c r="S10" s="167"/>
      <c r="T10" s="167"/>
      <c r="U10" s="168"/>
      <c r="V10" s="160" t="s">
        <v>25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2"/>
      <c r="AH10" s="47"/>
      <c r="AI10" s="40"/>
    </row>
    <row r="11" spans="1:35" ht="12.75" customHeight="1">
      <c r="A11" s="169"/>
      <c r="B11" s="172"/>
      <c r="C11" s="173"/>
      <c r="D11" s="176"/>
      <c r="E11" s="177"/>
      <c r="F11" s="178"/>
      <c r="G11" s="179"/>
      <c r="H11" s="169"/>
      <c r="I11" s="169"/>
      <c r="J11" s="180"/>
      <c r="K11" s="180"/>
      <c r="L11" s="183"/>
      <c r="M11" s="184"/>
      <c r="N11" s="160" t="s">
        <v>72</v>
      </c>
      <c r="O11" s="162"/>
      <c r="P11" s="160" t="s">
        <v>66</v>
      </c>
      <c r="Q11" s="162"/>
      <c r="R11" s="160" t="s">
        <v>67</v>
      </c>
      <c r="S11" s="162"/>
      <c r="T11" s="160" t="s">
        <v>65</v>
      </c>
      <c r="U11" s="162"/>
      <c r="V11" s="163" t="s">
        <v>29</v>
      </c>
      <c r="W11" s="163"/>
      <c r="X11" s="163" t="s">
        <v>73</v>
      </c>
      <c r="Y11" s="163"/>
      <c r="Z11" s="163" t="s">
        <v>62</v>
      </c>
      <c r="AA11" s="163"/>
      <c r="AB11" s="163" t="s">
        <v>30</v>
      </c>
      <c r="AC11" s="163"/>
      <c r="AD11" s="185" t="s">
        <v>68</v>
      </c>
      <c r="AE11" s="185"/>
      <c r="AF11" s="185" t="s">
        <v>69</v>
      </c>
      <c r="AG11" s="185"/>
      <c r="AH11" s="48" t="s">
        <v>70</v>
      </c>
      <c r="AI11" s="43" t="s">
        <v>71</v>
      </c>
    </row>
    <row r="12" spans="1:35" ht="12.75">
      <c r="A12" s="40"/>
      <c r="B12" s="137" t="s">
        <v>22</v>
      </c>
      <c r="C12" s="137" t="s">
        <v>23</v>
      </c>
      <c r="D12" s="138" t="s">
        <v>22</v>
      </c>
      <c r="E12" s="138" t="s">
        <v>23</v>
      </c>
      <c r="F12" s="138" t="s">
        <v>22</v>
      </c>
      <c r="G12" s="138" t="s">
        <v>23</v>
      </c>
      <c r="H12" s="138" t="s">
        <v>22</v>
      </c>
      <c r="I12" s="138" t="s">
        <v>23</v>
      </c>
      <c r="J12" s="138" t="s">
        <v>22</v>
      </c>
      <c r="K12" s="138" t="s">
        <v>23</v>
      </c>
      <c r="L12" s="138" t="s">
        <v>22</v>
      </c>
      <c r="M12" s="138" t="s">
        <v>23</v>
      </c>
      <c r="N12" s="138" t="s">
        <v>22</v>
      </c>
      <c r="O12" s="138" t="s">
        <v>23</v>
      </c>
      <c r="P12" s="138" t="s">
        <v>22</v>
      </c>
      <c r="Q12" s="138" t="s">
        <v>23</v>
      </c>
      <c r="R12" s="138" t="s">
        <v>22</v>
      </c>
      <c r="S12" s="138" t="s">
        <v>23</v>
      </c>
      <c r="T12" s="138" t="s">
        <v>22</v>
      </c>
      <c r="U12" s="138" t="s">
        <v>23</v>
      </c>
      <c r="V12" s="138" t="s">
        <v>22</v>
      </c>
      <c r="W12" s="138" t="s">
        <v>23</v>
      </c>
      <c r="X12" s="138" t="s">
        <v>22</v>
      </c>
      <c r="Y12" s="138" t="s">
        <v>23</v>
      </c>
      <c r="Z12" s="138" t="s">
        <v>22</v>
      </c>
      <c r="AA12" s="138" t="s">
        <v>23</v>
      </c>
      <c r="AB12" s="138" t="s">
        <v>22</v>
      </c>
      <c r="AC12" s="138" t="s">
        <v>23</v>
      </c>
      <c r="AD12" s="138" t="s">
        <v>22</v>
      </c>
      <c r="AE12" s="138" t="s">
        <v>23</v>
      </c>
      <c r="AF12" s="138" t="s">
        <v>22</v>
      </c>
      <c r="AG12" s="138" t="s">
        <v>23</v>
      </c>
      <c r="AH12" s="98"/>
      <c r="AI12" s="40"/>
    </row>
    <row r="13" spans="1:36" ht="18.75">
      <c r="A13" s="50" t="s">
        <v>17</v>
      </c>
      <c r="B13" s="137"/>
      <c r="C13" s="137"/>
      <c r="D13" s="139"/>
      <c r="E13" s="139"/>
      <c r="F13" s="139"/>
      <c r="G13" s="139"/>
      <c r="H13" s="139"/>
      <c r="I13" s="139"/>
      <c r="J13" s="140"/>
      <c r="K13" s="140"/>
      <c r="L13" s="139"/>
      <c r="M13" s="139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98"/>
      <c r="AI13" s="51"/>
      <c r="AJ13" s="37"/>
    </row>
    <row r="14" spans="1:35" ht="37.5">
      <c r="A14" s="65" t="s">
        <v>58</v>
      </c>
      <c r="B14" s="80">
        <v>49</v>
      </c>
      <c r="C14" s="81">
        <v>80</v>
      </c>
      <c r="D14" s="102">
        <v>5.4</v>
      </c>
      <c r="E14" s="102">
        <v>7.98</v>
      </c>
      <c r="F14" s="102">
        <v>11.7</v>
      </c>
      <c r="G14" s="102">
        <v>19.1</v>
      </c>
      <c r="H14" s="102">
        <v>0.2</v>
      </c>
      <c r="I14" s="102">
        <v>0.38</v>
      </c>
      <c r="J14" s="102">
        <v>127.74300000000002</v>
      </c>
      <c r="K14" s="102">
        <v>185.26</v>
      </c>
      <c r="L14" s="102">
        <v>7.86</v>
      </c>
      <c r="M14" s="102">
        <v>9.82</v>
      </c>
      <c r="N14" s="102">
        <v>17.2</v>
      </c>
      <c r="O14" s="102">
        <v>23.13</v>
      </c>
      <c r="P14" s="102">
        <v>9.8</v>
      </c>
      <c r="Q14" s="102">
        <v>12.5</v>
      </c>
      <c r="R14" s="102">
        <v>0.9</v>
      </c>
      <c r="S14" s="102">
        <v>1.13</v>
      </c>
      <c r="T14" s="102">
        <v>77.9</v>
      </c>
      <c r="U14" s="102">
        <v>101.25</v>
      </c>
      <c r="V14" s="102">
        <v>0</v>
      </c>
      <c r="W14" s="102">
        <v>0</v>
      </c>
      <c r="X14" s="102">
        <v>0.2</v>
      </c>
      <c r="Y14" s="102">
        <v>0.25</v>
      </c>
      <c r="Z14" s="102">
        <v>0.1</v>
      </c>
      <c r="AA14" s="102">
        <v>0.9</v>
      </c>
      <c r="AB14" s="102">
        <v>0</v>
      </c>
      <c r="AC14" s="102">
        <v>0</v>
      </c>
      <c r="AD14" s="103">
        <v>0.1</v>
      </c>
      <c r="AE14" s="99"/>
      <c r="AF14" s="102">
        <v>3.4</v>
      </c>
      <c r="AG14" s="104">
        <f>SUM(AD14:AF14)</f>
        <v>3.5</v>
      </c>
      <c r="AH14" s="99">
        <v>294</v>
      </c>
      <c r="AI14" s="57" t="s">
        <v>74</v>
      </c>
    </row>
    <row r="15" spans="1:35" ht="37.5">
      <c r="A15" s="65" t="s">
        <v>89</v>
      </c>
      <c r="B15" s="96">
        <v>200</v>
      </c>
      <c r="C15" s="96">
        <v>200</v>
      </c>
      <c r="D15" s="135">
        <v>8.4</v>
      </c>
      <c r="E15" s="135">
        <v>8.4</v>
      </c>
      <c r="F15" s="135">
        <v>7.1</v>
      </c>
      <c r="G15" s="135">
        <v>7.1</v>
      </c>
      <c r="H15" s="135">
        <v>38.1</v>
      </c>
      <c r="I15" s="135">
        <v>38.1</v>
      </c>
      <c r="J15" s="135">
        <v>250.4</v>
      </c>
      <c r="K15" s="135">
        <v>250.4</v>
      </c>
      <c r="L15" s="135">
        <v>3.64</v>
      </c>
      <c r="M15" s="135">
        <v>6.06</v>
      </c>
      <c r="N15" s="135">
        <v>9.9</v>
      </c>
      <c r="O15" s="135">
        <v>9.88</v>
      </c>
      <c r="P15" s="104">
        <v>90.5</v>
      </c>
      <c r="Q15" s="104">
        <v>90.5</v>
      </c>
      <c r="R15" s="104">
        <v>3</v>
      </c>
      <c r="S15" s="104">
        <v>3</v>
      </c>
      <c r="T15" s="104">
        <v>135.9</v>
      </c>
      <c r="U15" s="104">
        <v>135.9</v>
      </c>
      <c r="V15" s="104">
        <v>0</v>
      </c>
      <c r="W15" s="104">
        <v>0</v>
      </c>
      <c r="X15" s="104">
        <v>0.4</v>
      </c>
      <c r="Y15" s="104">
        <v>0.4</v>
      </c>
      <c r="Z15" s="104">
        <v>0.12</v>
      </c>
      <c r="AA15" s="104">
        <v>0.14</v>
      </c>
      <c r="AB15" s="104">
        <v>0</v>
      </c>
      <c r="AC15" s="104">
        <v>0</v>
      </c>
      <c r="AD15" s="99"/>
      <c r="AE15" s="99"/>
      <c r="AF15" s="99"/>
      <c r="AG15" s="99"/>
      <c r="AH15" s="98">
        <v>302</v>
      </c>
      <c r="AI15" s="57" t="s">
        <v>78</v>
      </c>
    </row>
    <row r="16" spans="1:36" ht="18.75" customHeight="1">
      <c r="A16" s="61" t="s">
        <v>104</v>
      </c>
      <c r="B16" s="80">
        <v>20</v>
      </c>
      <c r="C16" s="81">
        <v>20</v>
      </c>
      <c r="D16" s="102">
        <v>4.64</v>
      </c>
      <c r="E16" s="102">
        <v>4.64</v>
      </c>
      <c r="F16" s="102">
        <v>5.9</v>
      </c>
      <c r="G16" s="102">
        <v>5.9</v>
      </c>
      <c r="H16" s="102">
        <v>0</v>
      </c>
      <c r="I16" s="102">
        <v>0</v>
      </c>
      <c r="J16" s="102">
        <v>71.66</v>
      </c>
      <c r="K16" s="102">
        <v>71.6</v>
      </c>
      <c r="L16" s="102">
        <v>1.8</v>
      </c>
      <c r="M16" s="102">
        <v>3</v>
      </c>
      <c r="N16" s="102">
        <v>44</v>
      </c>
      <c r="O16" s="102">
        <v>108</v>
      </c>
      <c r="P16" s="103">
        <v>7</v>
      </c>
      <c r="Q16" s="103">
        <v>7</v>
      </c>
      <c r="R16" s="103">
        <v>0.2</v>
      </c>
      <c r="S16" s="103">
        <v>0.2</v>
      </c>
      <c r="T16" s="103">
        <v>108</v>
      </c>
      <c r="U16" s="103">
        <v>108</v>
      </c>
      <c r="V16" s="103">
        <v>52</v>
      </c>
      <c r="W16" s="103">
        <v>52</v>
      </c>
      <c r="X16" s="103">
        <v>0.1</v>
      </c>
      <c r="Y16" s="103">
        <v>0.2</v>
      </c>
      <c r="Z16" s="103">
        <v>0</v>
      </c>
      <c r="AA16" s="103">
        <v>0</v>
      </c>
      <c r="AB16" s="103">
        <v>0.1</v>
      </c>
      <c r="AC16" s="103">
        <v>0.2</v>
      </c>
      <c r="AD16" s="103">
        <v>0.1</v>
      </c>
      <c r="AE16" s="104"/>
      <c r="AF16" s="104">
        <v>0</v>
      </c>
      <c r="AG16" s="104"/>
      <c r="AH16" s="98">
        <v>16</v>
      </c>
      <c r="AI16" s="57" t="s">
        <v>74</v>
      </c>
      <c r="AJ16" s="37"/>
    </row>
    <row r="17" spans="1:36" ht="38.25" customHeight="1">
      <c r="A17" s="65" t="s">
        <v>116</v>
      </c>
      <c r="B17" s="92">
        <v>10</v>
      </c>
      <c r="C17" s="92">
        <v>20</v>
      </c>
      <c r="D17" s="102">
        <v>0.08</v>
      </c>
      <c r="E17" s="102">
        <v>0.16</v>
      </c>
      <c r="F17" s="102">
        <v>8.25</v>
      </c>
      <c r="G17" s="102">
        <v>14.5</v>
      </c>
      <c r="H17" s="102">
        <v>0.08</v>
      </c>
      <c r="I17" s="102">
        <v>0.26</v>
      </c>
      <c r="J17" s="102">
        <v>74.89000000000001</v>
      </c>
      <c r="K17" s="102">
        <v>132</v>
      </c>
      <c r="L17" s="102">
        <v>4</v>
      </c>
      <c r="M17" s="102">
        <v>5.2</v>
      </c>
      <c r="N17" s="102">
        <v>1.2</v>
      </c>
      <c r="O17" s="102">
        <v>4.8</v>
      </c>
      <c r="P17" s="103">
        <v>0</v>
      </c>
      <c r="Q17" s="103">
        <v>0</v>
      </c>
      <c r="R17" s="103">
        <v>0.03</v>
      </c>
      <c r="S17" s="103">
        <v>0.04</v>
      </c>
      <c r="T17" s="103">
        <v>1.9</v>
      </c>
      <c r="U17" s="103">
        <v>6</v>
      </c>
      <c r="V17" s="103">
        <v>30</v>
      </c>
      <c r="W17" s="103">
        <v>80</v>
      </c>
      <c r="X17" s="103">
        <v>0.1</v>
      </c>
      <c r="Y17" s="103">
        <v>0.22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4"/>
      <c r="AF17" s="104">
        <v>0.9</v>
      </c>
      <c r="AG17" s="104"/>
      <c r="AH17" s="98">
        <v>13</v>
      </c>
      <c r="AI17" s="57" t="s">
        <v>74</v>
      </c>
      <c r="AJ17" s="37"/>
    </row>
    <row r="18" spans="1:36" ht="32.25" customHeight="1">
      <c r="A18" s="65" t="s">
        <v>117</v>
      </c>
      <c r="B18" s="94" t="str">
        <f>"200"</f>
        <v>200</v>
      </c>
      <c r="C18" s="94">
        <v>200</v>
      </c>
      <c r="D18" s="102">
        <v>1.2</v>
      </c>
      <c r="E18" s="102">
        <v>1.52</v>
      </c>
      <c r="F18" s="102">
        <v>1.28</v>
      </c>
      <c r="G18" s="102">
        <v>1.35</v>
      </c>
      <c r="H18" s="102">
        <v>17.864</v>
      </c>
      <c r="I18" s="102">
        <v>15.9</v>
      </c>
      <c r="J18" s="102">
        <v>87.77600000000001</v>
      </c>
      <c r="K18" s="102">
        <v>81</v>
      </c>
      <c r="L18" s="103"/>
      <c r="M18" s="103"/>
      <c r="N18" s="102">
        <v>52.3</v>
      </c>
      <c r="O18" s="102">
        <v>126.6</v>
      </c>
      <c r="P18" s="102">
        <v>5.6</v>
      </c>
      <c r="Q18" s="102">
        <v>15.4</v>
      </c>
      <c r="R18" s="102">
        <v>0.1</v>
      </c>
      <c r="S18" s="102">
        <v>0.41</v>
      </c>
      <c r="T18" s="102">
        <v>42.2</v>
      </c>
      <c r="U18" s="102">
        <v>92.8</v>
      </c>
      <c r="V18" s="102">
        <v>6</v>
      </c>
      <c r="W18" s="102">
        <v>10</v>
      </c>
      <c r="X18" s="102">
        <v>0</v>
      </c>
      <c r="Y18" s="102">
        <v>0</v>
      </c>
      <c r="Z18" s="102">
        <v>0.04</v>
      </c>
      <c r="AA18" s="102">
        <v>0.04</v>
      </c>
      <c r="AB18" s="102">
        <v>0.2</v>
      </c>
      <c r="AC18" s="102">
        <v>1.33</v>
      </c>
      <c r="AD18" s="103">
        <v>0.1</v>
      </c>
      <c r="AE18" s="104"/>
      <c r="AF18" s="104">
        <v>3.6</v>
      </c>
      <c r="AG18" s="104"/>
      <c r="AH18" s="98">
        <v>378</v>
      </c>
      <c r="AI18" s="57" t="s">
        <v>74</v>
      </c>
      <c r="AJ18" s="37"/>
    </row>
    <row r="19" spans="1:36" ht="27.75" customHeight="1">
      <c r="A19" s="61" t="s">
        <v>46</v>
      </c>
      <c r="B19" s="95">
        <v>40</v>
      </c>
      <c r="C19" s="81">
        <v>50</v>
      </c>
      <c r="D19" s="102">
        <v>3</v>
      </c>
      <c r="E19" s="102">
        <v>3.95</v>
      </c>
      <c r="F19" s="102">
        <v>1.16</v>
      </c>
      <c r="G19" s="102">
        <v>1.5</v>
      </c>
      <c r="H19" s="102">
        <v>20.56</v>
      </c>
      <c r="I19" s="102">
        <v>24.15</v>
      </c>
      <c r="J19" s="102">
        <v>104.68</v>
      </c>
      <c r="K19" s="102">
        <v>119.45</v>
      </c>
      <c r="L19" s="102">
        <v>2</v>
      </c>
      <c r="M19" s="102">
        <v>2</v>
      </c>
      <c r="N19" s="102">
        <v>9.4</v>
      </c>
      <c r="O19" s="102">
        <v>11.5</v>
      </c>
      <c r="P19" s="102">
        <v>5.2</v>
      </c>
      <c r="Q19" s="102">
        <v>16.5</v>
      </c>
      <c r="R19" s="102">
        <v>0.5</v>
      </c>
      <c r="S19" s="102">
        <v>0.5</v>
      </c>
      <c r="T19" s="102">
        <v>33.6</v>
      </c>
      <c r="U19" s="102">
        <v>1</v>
      </c>
      <c r="V19" s="102">
        <v>0</v>
      </c>
      <c r="W19" s="102">
        <v>1</v>
      </c>
      <c r="X19" s="102">
        <v>0.7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81">
        <v>0</v>
      </c>
      <c r="AE19" s="104"/>
      <c r="AF19" s="104">
        <v>0</v>
      </c>
      <c r="AG19" s="104"/>
      <c r="AH19" s="98">
        <v>18</v>
      </c>
      <c r="AI19" s="57" t="s">
        <v>74</v>
      </c>
      <c r="AJ19" s="37"/>
    </row>
    <row r="20" spans="1:36" ht="18.75">
      <c r="A20" s="73" t="s">
        <v>6</v>
      </c>
      <c r="B20" s="96"/>
      <c r="C20" s="96"/>
      <c r="D20" s="140">
        <f aca="true" t="shared" si="0" ref="D20:AD20">SUM(D14:D19)</f>
        <v>22.72</v>
      </c>
      <c r="E20" s="140">
        <f t="shared" si="0"/>
        <v>26.650000000000002</v>
      </c>
      <c r="F20" s="140">
        <f t="shared" si="0"/>
        <v>35.38999999999999</v>
      </c>
      <c r="G20" s="140">
        <f t="shared" si="0"/>
        <v>49.45</v>
      </c>
      <c r="H20" s="140">
        <f t="shared" si="0"/>
        <v>76.804</v>
      </c>
      <c r="I20" s="140">
        <f t="shared" si="0"/>
        <v>78.78999999999999</v>
      </c>
      <c r="J20" s="140">
        <f t="shared" si="0"/>
        <v>717.1490000000001</v>
      </c>
      <c r="K20" s="140">
        <f t="shared" si="0"/>
        <v>839.71</v>
      </c>
      <c r="L20" s="141">
        <f t="shared" si="0"/>
        <v>19.3</v>
      </c>
      <c r="M20" s="141">
        <f t="shared" si="0"/>
        <v>26.08</v>
      </c>
      <c r="N20" s="109">
        <f t="shared" si="0"/>
        <v>134</v>
      </c>
      <c r="O20" s="109">
        <f t="shared" si="0"/>
        <v>283.90999999999997</v>
      </c>
      <c r="P20" s="109">
        <f t="shared" si="0"/>
        <v>118.1</v>
      </c>
      <c r="Q20" s="109">
        <f t="shared" si="0"/>
        <v>141.9</v>
      </c>
      <c r="R20" s="109">
        <f t="shared" si="0"/>
        <v>4.7299999999999995</v>
      </c>
      <c r="S20" s="109">
        <f t="shared" si="0"/>
        <v>5.28</v>
      </c>
      <c r="T20" s="109">
        <f t="shared" si="0"/>
        <v>399.5</v>
      </c>
      <c r="U20" s="109">
        <f t="shared" si="0"/>
        <v>444.95</v>
      </c>
      <c r="V20" s="109">
        <f t="shared" si="0"/>
        <v>88</v>
      </c>
      <c r="W20" s="109">
        <f t="shared" si="0"/>
        <v>143</v>
      </c>
      <c r="X20" s="109">
        <f t="shared" si="0"/>
        <v>1.5</v>
      </c>
      <c r="Y20" s="109">
        <f t="shared" si="0"/>
        <v>1.07</v>
      </c>
      <c r="Z20" s="109">
        <f t="shared" si="0"/>
        <v>0.26</v>
      </c>
      <c r="AA20" s="109">
        <f t="shared" si="0"/>
        <v>1.08</v>
      </c>
      <c r="AB20" s="109">
        <f t="shared" si="0"/>
        <v>0.30000000000000004</v>
      </c>
      <c r="AC20" s="109">
        <f t="shared" si="0"/>
        <v>1.53</v>
      </c>
      <c r="AD20" s="109">
        <f t="shared" si="0"/>
        <v>0.30000000000000004</v>
      </c>
      <c r="AE20" s="104"/>
      <c r="AF20" s="109">
        <f>SUM(AF14:AF19)</f>
        <v>7.9</v>
      </c>
      <c r="AG20" s="104"/>
      <c r="AH20" s="98"/>
      <c r="AI20" s="69"/>
      <c r="AJ20" s="37"/>
    </row>
    <row r="21" spans="1:36" ht="18.75">
      <c r="A21" s="70" t="s">
        <v>16</v>
      </c>
      <c r="B21" s="96"/>
      <c r="C21" s="96"/>
      <c r="D21" s="135"/>
      <c r="E21" s="135"/>
      <c r="F21" s="135"/>
      <c r="G21" s="135"/>
      <c r="H21" s="135"/>
      <c r="I21" s="135"/>
      <c r="J21" s="140"/>
      <c r="K21" s="140"/>
      <c r="L21" s="135"/>
      <c r="M21" s="135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98"/>
      <c r="AI21" s="69"/>
      <c r="AJ21" s="37"/>
    </row>
    <row r="22" spans="1:36" ht="18.75">
      <c r="A22" s="65" t="s">
        <v>118</v>
      </c>
      <c r="B22" s="96">
        <v>20</v>
      </c>
      <c r="C22" s="96">
        <v>20</v>
      </c>
      <c r="D22" s="135">
        <v>0.16</v>
      </c>
      <c r="E22" s="135">
        <v>0.16</v>
      </c>
      <c r="F22" s="135">
        <v>0.02</v>
      </c>
      <c r="G22" s="135">
        <v>0.02</v>
      </c>
      <c r="H22" s="135">
        <v>0.51</v>
      </c>
      <c r="I22" s="135">
        <v>0.51</v>
      </c>
      <c r="J22" s="135">
        <v>2.66</v>
      </c>
      <c r="K22" s="135">
        <v>2.66</v>
      </c>
      <c r="L22" s="104"/>
      <c r="M22" s="104"/>
      <c r="N22" s="136">
        <v>4.25</v>
      </c>
      <c r="O22" s="136">
        <v>4.25</v>
      </c>
      <c r="P22" s="135">
        <v>3.5</v>
      </c>
      <c r="Q22" s="135">
        <v>3.5</v>
      </c>
      <c r="R22" s="135">
        <v>0.12</v>
      </c>
      <c r="S22" s="135">
        <v>0.12</v>
      </c>
      <c r="T22" s="135">
        <v>7.5</v>
      </c>
      <c r="U22" s="135">
        <v>7.5</v>
      </c>
      <c r="V22" s="135">
        <v>0</v>
      </c>
      <c r="W22" s="135">
        <v>0</v>
      </c>
      <c r="X22" s="135">
        <v>0.025</v>
      </c>
      <c r="Y22" s="135">
        <v>0.03</v>
      </c>
      <c r="Z22" s="136">
        <v>0.01</v>
      </c>
      <c r="AA22" s="136">
        <v>0.01</v>
      </c>
      <c r="AB22" s="136">
        <v>1.2</v>
      </c>
      <c r="AC22" s="136">
        <v>1.2</v>
      </c>
      <c r="AD22" s="104"/>
      <c r="AE22" s="104"/>
      <c r="AF22" s="104"/>
      <c r="AG22" s="104"/>
      <c r="AH22" s="98">
        <v>71</v>
      </c>
      <c r="AI22" s="57" t="s">
        <v>78</v>
      </c>
      <c r="AJ22" s="37"/>
    </row>
    <row r="23" spans="1:36" ht="18.75">
      <c r="A23" s="65" t="s">
        <v>119</v>
      </c>
      <c r="B23" s="96" t="str">
        <f>"200"</f>
        <v>200</v>
      </c>
      <c r="C23" s="96" t="str">
        <f>"250"</f>
        <v>250</v>
      </c>
      <c r="D23" s="135">
        <v>1.85</v>
      </c>
      <c r="E23" s="135">
        <v>2.28</v>
      </c>
      <c r="F23" s="135">
        <v>4.35</v>
      </c>
      <c r="G23" s="135">
        <v>5.19</v>
      </c>
      <c r="H23" s="135">
        <v>12.49</v>
      </c>
      <c r="I23" s="135">
        <v>15.57</v>
      </c>
      <c r="J23" s="135">
        <v>97.99</v>
      </c>
      <c r="K23" s="135">
        <v>119.95</v>
      </c>
      <c r="L23" s="135">
        <v>12.64</v>
      </c>
      <c r="M23" s="135">
        <v>15.8</v>
      </c>
      <c r="N23" s="135">
        <v>23.32</v>
      </c>
      <c r="O23" s="135">
        <v>29.15</v>
      </c>
      <c r="P23" s="135">
        <v>19.34</v>
      </c>
      <c r="Q23" s="135">
        <v>24.18</v>
      </c>
      <c r="R23" s="135">
        <v>0.74</v>
      </c>
      <c r="S23" s="135">
        <v>0.93</v>
      </c>
      <c r="T23" s="135">
        <v>45.38</v>
      </c>
      <c r="U23" s="135">
        <v>56.73</v>
      </c>
      <c r="V23" s="135">
        <v>0</v>
      </c>
      <c r="W23" s="135">
        <v>0</v>
      </c>
      <c r="X23" s="135">
        <v>1.88</v>
      </c>
      <c r="Y23" s="135">
        <v>2.35</v>
      </c>
      <c r="Z23" s="135">
        <v>0.07</v>
      </c>
      <c r="AA23" s="135">
        <v>0.09</v>
      </c>
      <c r="AB23" s="135">
        <v>6.7</v>
      </c>
      <c r="AC23" s="135">
        <v>8.38</v>
      </c>
      <c r="AD23" s="104"/>
      <c r="AE23" s="104"/>
      <c r="AF23" s="104"/>
      <c r="AG23" s="104"/>
      <c r="AH23" s="98">
        <v>96</v>
      </c>
      <c r="AI23" s="57" t="s">
        <v>78</v>
      </c>
      <c r="AJ23" s="37"/>
    </row>
    <row r="24" spans="1:36" ht="18.75">
      <c r="A24" s="79" t="s">
        <v>120</v>
      </c>
      <c r="B24" s="96" t="s">
        <v>41</v>
      </c>
      <c r="C24" s="96" t="s">
        <v>44</v>
      </c>
      <c r="D24" s="135">
        <v>15.2</v>
      </c>
      <c r="E24" s="135">
        <v>18.24</v>
      </c>
      <c r="F24" s="135">
        <v>17.38</v>
      </c>
      <c r="G24" s="135">
        <v>20.86</v>
      </c>
      <c r="H24" s="135">
        <v>2.56</v>
      </c>
      <c r="I24" s="135">
        <v>3.07</v>
      </c>
      <c r="J24" s="135">
        <v>225</v>
      </c>
      <c r="K24" s="135">
        <v>270</v>
      </c>
      <c r="L24" s="135">
        <v>57.85</v>
      </c>
      <c r="M24" s="135">
        <v>57.85</v>
      </c>
      <c r="N24" s="135">
        <v>21.23</v>
      </c>
      <c r="O24" s="135">
        <v>23.25</v>
      </c>
      <c r="P24" s="135">
        <v>23.06</v>
      </c>
      <c r="Q24" s="135">
        <v>25.03</v>
      </c>
      <c r="R24" s="135">
        <v>2.45</v>
      </c>
      <c r="S24" s="135">
        <v>2.68</v>
      </c>
      <c r="T24" s="135">
        <v>159.35</v>
      </c>
      <c r="U24" s="135">
        <v>178.23</v>
      </c>
      <c r="V24" s="135">
        <v>0</v>
      </c>
      <c r="W24" s="135">
        <v>0</v>
      </c>
      <c r="X24" s="135">
        <v>2.61</v>
      </c>
      <c r="Y24" s="135">
        <v>2.82</v>
      </c>
      <c r="Z24" s="135">
        <v>0.03</v>
      </c>
      <c r="AA24" s="135">
        <v>0.04</v>
      </c>
      <c r="AB24" s="135">
        <v>0.18</v>
      </c>
      <c r="AC24" s="135">
        <v>0.21</v>
      </c>
      <c r="AD24" s="104"/>
      <c r="AE24" s="104"/>
      <c r="AF24" s="104"/>
      <c r="AG24" s="104"/>
      <c r="AH24" s="98">
        <v>256</v>
      </c>
      <c r="AI24" s="57" t="s">
        <v>78</v>
      </c>
      <c r="AJ24" s="37"/>
    </row>
    <row r="25" spans="1:35" ht="18.75">
      <c r="A25" s="65" t="s">
        <v>113</v>
      </c>
      <c r="B25" s="96" t="str">
        <f>"200"</f>
        <v>200</v>
      </c>
      <c r="C25" s="96" t="str">
        <f>"200"</f>
        <v>200</v>
      </c>
      <c r="D25" s="135">
        <v>3.54</v>
      </c>
      <c r="E25" s="135">
        <v>3.54</v>
      </c>
      <c r="F25" s="135">
        <v>22</v>
      </c>
      <c r="G25" s="135">
        <v>22</v>
      </c>
      <c r="H25" s="135">
        <v>17.2</v>
      </c>
      <c r="I25" s="135">
        <v>17.2</v>
      </c>
      <c r="J25" s="135">
        <v>311</v>
      </c>
      <c r="K25" s="135">
        <v>311</v>
      </c>
      <c r="L25" s="135">
        <v>20.51</v>
      </c>
      <c r="M25" s="135">
        <v>20.51</v>
      </c>
      <c r="N25" s="135">
        <v>74</v>
      </c>
      <c r="O25" s="135">
        <v>74</v>
      </c>
      <c r="P25" s="135">
        <v>32</v>
      </c>
      <c r="Q25" s="135">
        <v>32</v>
      </c>
      <c r="R25" s="135">
        <v>1.2</v>
      </c>
      <c r="S25" s="135">
        <v>1.2</v>
      </c>
      <c r="T25" s="135">
        <v>90</v>
      </c>
      <c r="U25" s="135">
        <v>90</v>
      </c>
      <c r="V25" s="135">
        <v>92</v>
      </c>
      <c r="W25" s="135">
        <v>92</v>
      </c>
      <c r="X25" s="135">
        <v>4</v>
      </c>
      <c r="Y25" s="135">
        <v>4</v>
      </c>
      <c r="Z25" s="135">
        <v>0.12</v>
      </c>
      <c r="AA25" s="135">
        <v>0.12</v>
      </c>
      <c r="AB25" s="135">
        <v>24</v>
      </c>
      <c r="AC25" s="135">
        <v>24</v>
      </c>
      <c r="AD25" s="104"/>
      <c r="AE25" s="99"/>
      <c r="AF25" s="99"/>
      <c r="AG25" s="99"/>
      <c r="AH25" s="99">
        <v>143</v>
      </c>
      <c r="AI25" s="57" t="s">
        <v>78</v>
      </c>
    </row>
    <row r="26" spans="1:36" ht="18.75">
      <c r="A26" s="65" t="s">
        <v>122</v>
      </c>
      <c r="B26" s="96" t="str">
        <f>"200"</f>
        <v>200</v>
      </c>
      <c r="C26" s="96" t="str">
        <f>"200"</f>
        <v>200</v>
      </c>
      <c r="D26" s="135">
        <v>0.31</v>
      </c>
      <c r="E26" s="135">
        <v>0.31</v>
      </c>
      <c r="F26" s="135">
        <v>0</v>
      </c>
      <c r="G26" s="135">
        <v>0</v>
      </c>
      <c r="H26" s="135">
        <v>39.4</v>
      </c>
      <c r="I26" s="135">
        <v>39.4</v>
      </c>
      <c r="J26" s="135">
        <v>116</v>
      </c>
      <c r="K26" s="135">
        <v>116</v>
      </c>
      <c r="L26" s="135">
        <v>5.8</v>
      </c>
      <c r="M26" s="135">
        <v>5.8</v>
      </c>
      <c r="N26" s="135">
        <v>11.68</v>
      </c>
      <c r="O26" s="135">
        <v>11.68</v>
      </c>
      <c r="P26" s="135">
        <v>1.54</v>
      </c>
      <c r="Q26" s="135">
        <v>1.54</v>
      </c>
      <c r="R26" s="135">
        <v>0.04</v>
      </c>
      <c r="S26" s="135">
        <v>0.04</v>
      </c>
      <c r="T26" s="135">
        <v>5.98</v>
      </c>
      <c r="U26" s="135">
        <v>5.98</v>
      </c>
      <c r="V26" s="135">
        <v>0</v>
      </c>
      <c r="W26" s="135">
        <v>0</v>
      </c>
      <c r="X26" s="135">
        <v>0.2</v>
      </c>
      <c r="Y26" s="135">
        <v>0.2</v>
      </c>
      <c r="Z26" s="135">
        <v>0</v>
      </c>
      <c r="AA26" s="135">
        <v>0</v>
      </c>
      <c r="AB26" s="135">
        <v>1.8</v>
      </c>
      <c r="AC26" s="135">
        <v>1.8</v>
      </c>
      <c r="AD26" s="104"/>
      <c r="AE26" s="104"/>
      <c r="AF26" s="104"/>
      <c r="AG26" s="104"/>
      <c r="AH26" s="98">
        <v>350</v>
      </c>
      <c r="AI26" s="57" t="s">
        <v>78</v>
      </c>
      <c r="AJ26" s="37"/>
    </row>
    <row r="27" spans="1:36" ht="18.75">
      <c r="A27" s="65" t="s">
        <v>8</v>
      </c>
      <c r="B27" s="96">
        <v>30</v>
      </c>
      <c r="C27" s="96">
        <v>65</v>
      </c>
      <c r="D27" s="135">
        <v>2.06</v>
      </c>
      <c r="E27" s="135">
        <v>3.43</v>
      </c>
      <c r="F27" s="135">
        <v>0.37</v>
      </c>
      <c r="G27" s="135">
        <v>0.62</v>
      </c>
      <c r="H27" s="135">
        <v>10.42</v>
      </c>
      <c r="I27" s="135">
        <v>17.37</v>
      </c>
      <c r="J27" s="135">
        <v>52.04</v>
      </c>
      <c r="K27" s="135">
        <v>86.73</v>
      </c>
      <c r="L27" s="135">
        <v>2</v>
      </c>
      <c r="M27" s="135">
        <v>3.12</v>
      </c>
      <c r="N27" s="136">
        <v>21.84</v>
      </c>
      <c r="O27" s="136">
        <v>27.3</v>
      </c>
      <c r="P27" s="135">
        <v>29.33</v>
      </c>
      <c r="Q27" s="135">
        <v>36.66</v>
      </c>
      <c r="R27" s="135">
        <v>98.75</v>
      </c>
      <c r="S27" s="135">
        <v>123.24</v>
      </c>
      <c r="T27" s="135">
        <v>2.43</v>
      </c>
      <c r="U27" s="135">
        <v>3.04</v>
      </c>
      <c r="V27" s="135">
        <v>2.43</v>
      </c>
      <c r="W27" s="135">
        <v>3.04</v>
      </c>
      <c r="X27" s="135">
        <v>0</v>
      </c>
      <c r="Y27" s="135">
        <v>0</v>
      </c>
      <c r="Z27" s="136">
        <v>3.12</v>
      </c>
      <c r="AA27" s="136">
        <v>3.9</v>
      </c>
      <c r="AB27" s="136">
        <v>0.62</v>
      </c>
      <c r="AC27" s="136">
        <v>0.78</v>
      </c>
      <c r="AD27" s="104"/>
      <c r="AE27" s="104"/>
      <c r="AF27" s="104"/>
      <c r="AG27" s="104"/>
      <c r="AH27" s="98"/>
      <c r="AI27" s="69"/>
      <c r="AJ27" s="37"/>
    </row>
    <row r="28" spans="1:36" ht="18.75">
      <c r="A28" s="65" t="s">
        <v>4</v>
      </c>
      <c r="B28" s="96">
        <v>40</v>
      </c>
      <c r="C28" s="96">
        <v>50</v>
      </c>
      <c r="D28" s="135">
        <v>2.37</v>
      </c>
      <c r="E28" s="135">
        <v>2.37</v>
      </c>
      <c r="F28" s="135">
        <v>0.3</v>
      </c>
      <c r="G28" s="135">
        <v>0.3</v>
      </c>
      <c r="H28" s="135">
        <v>14.49</v>
      </c>
      <c r="I28" s="135">
        <v>14.49</v>
      </c>
      <c r="J28" s="135">
        <v>71.67</v>
      </c>
      <c r="K28" s="135">
        <v>71.67</v>
      </c>
      <c r="L28" s="135">
        <v>1.8</v>
      </c>
      <c r="M28" s="135">
        <v>3</v>
      </c>
      <c r="N28" s="136">
        <v>6.9</v>
      </c>
      <c r="O28" s="136">
        <v>6.9</v>
      </c>
      <c r="P28" s="104">
        <v>9.9</v>
      </c>
      <c r="Q28" s="104">
        <v>9.9</v>
      </c>
      <c r="R28" s="104">
        <v>26.1</v>
      </c>
      <c r="S28" s="104">
        <v>26.1</v>
      </c>
      <c r="T28" s="104">
        <v>0.6</v>
      </c>
      <c r="U28" s="104">
        <v>0.6</v>
      </c>
      <c r="V28" s="104">
        <v>0.6</v>
      </c>
      <c r="W28" s="104">
        <v>0.6</v>
      </c>
      <c r="X28" s="104">
        <v>0</v>
      </c>
      <c r="Y28" s="104">
        <v>0</v>
      </c>
      <c r="Z28" s="104">
        <v>0.39</v>
      </c>
      <c r="AA28" s="104">
        <v>0.39</v>
      </c>
      <c r="AB28" s="104">
        <v>0</v>
      </c>
      <c r="AC28" s="104">
        <v>0</v>
      </c>
      <c r="AD28" s="104"/>
      <c r="AE28" s="104"/>
      <c r="AF28" s="104"/>
      <c r="AG28" s="104"/>
      <c r="AH28" s="98"/>
      <c r="AI28" s="69"/>
      <c r="AJ28" s="37"/>
    </row>
    <row r="29" spans="1:36" ht="18.75">
      <c r="A29" s="73" t="s">
        <v>6</v>
      </c>
      <c r="B29" s="96"/>
      <c r="C29" s="96"/>
      <c r="D29" s="140">
        <f aca="true" t="shared" si="1" ref="D29:AC29">SUM(D22:D28)</f>
        <v>25.49</v>
      </c>
      <c r="E29" s="140">
        <f t="shared" si="1"/>
        <v>30.33</v>
      </c>
      <c r="F29" s="140">
        <f t="shared" si="1"/>
        <v>44.419999999999995</v>
      </c>
      <c r="G29" s="140">
        <f t="shared" si="1"/>
        <v>48.989999999999995</v>
      </c>
      <c r="H29" s="140">
        <f t="shared" si="1"/>
        <v>97.07</v>
      </c>
      <c r="I29" s="140">
        <f t="shared" si="1"/>
        <v>107.61</v>
      </c>
      <c r="J29" s="140">
        <f t="shared" si="1"/>
        <v>876.3599999999999</v>
      </c>
      <c r="K29" s="140">
        <f t="shared" si="1"/>
        <v>978.01</v>
      </c>
      <c r="L29" s="141">
        <f t="shared" si="1"/>
        <v>100.60000000000001</v>
      </c>
      <c r="M29" s="141">
        <f t="shared" si="1"/>
        <v>106.08000000000001</v>
      </c>
      <c r="N29" s="109">
        <f t="shared" si="1"/>
        <v>163.22</v>
      </c>
      <c r="O29" s="109">
        <f t="shared" si="1"/>
        <v>176.53000000000003</v>
      </c>
      <c r="P29" s="109">
        <f t="shared" si="1"/>
        <v>118.67000000000002</v>
      </c>
      <c r="Q29" s="109">
        <f t="shared" si="1"/>
        <v>132.81</v>
      </c>
      <c r="R29" s="109">
        <f t="shared" si="1"/>
        <v>129.4</v>
      </c>
      <c r="S29" s="109">
        <f t="shared" si="1"/>
        <v>154.31</v>
      </c>
      <c r="T29" s="109">
        <f t="shared" si="1"/>
        <v>311.24000000000007</v>
      </c>
      <c r="U29" s="109">
        <f t="shared" si="1"/>
        <v>342.08000000000004</v>
      </c>
      <c r="V29" s="109">
        <f t="shared" si="1"/>
        <v>95.03</v>
      </c>
      <c r="W29" s="109">
        <f t="shared" si="1"/>
        <v>95.64</v>
      </c>
      <c r="X29" s="109">
        <f t="shared" si="1"/>
        <v>8.715</v>
      </c>
      <c r="Y29" s="109">
        <f t="shared" si="1"/>
        <v>9.399999999999999</v>
      </c>
      <c r="Z29" s="109">
        <f t="shared" si="1"/>
        <v>3.74</v>
      </c>
      <c r="AA29" s="109">
        <f t="shared" si="1"/>
        <v>4.55</v>
      </c>
      <c r="AB29" s="109">
        <f t="shared" si="1"/>
        <v>34.49999999999999</v>
      </c>
      <c r="AC29" s="109">
        <f t="shared" si="1"/>
        <v>36.37</v>
      </c>
      <c r="AD29" s="104"/>
      <c r="AE29" s="104"/>
      <c r="AF29" s="104"/>
      <c r="AG29" s="104"/>
      <c r="AH29" s="98"/>
      <c r="AI29" s="69"/>
      <c r="AJ29" s="37"/>
    </row>
    <row r="30" spans="1:36" ht="18.75">
      <c r="A30" s="70" t="s">
        <v>15</v>
      </c>
      <c r="B30" s="96"/>
      <c r="C30" s="96"/>
      <c r="D30" s="135"/>
      <c r="E30" s="135"/>
      <c r="F30" s="135"/>
      <c r="G30" s="135"/>
      <c r="H30" s="135"/>
      <c r="I30" s="135"/>
      <c r="J30" s="140"/>
      <c r="K30" s="140"/>
      <c r="L30" s="135"/>
      <c r="M30" s="135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98"/>
      <c r="AI30" s="69"/>
      <c r="AJ30" s="37"/>
    </row>
    <row r="31" spans="1:36" ht="18.75">
      <c r="A31" s="65" t="s">
        <v>9</v>
      </c>
      <c r="B31" s="96">
        <v>15</v>
      </c>
      <c r="C31" s="96">
        <v>20</v>
      </c>
      <c r="D31" s="135">
        <v>1.01</v>
      </c>
      <c r="E31" s="135">
        <v>1.35</v>
      </c>
      <c r="F31" s="135">
        <v>1.13</v>
      </c>
      <c r="G31" s="135">
        <v>1.51</v>
      </c>
      <c r="H31" s="135">
        <v>9.37</v>
      </c>
      <c r="I31" s="135">
        <v>12.49</v>
      </c>
      <c r="J31" s="135">
        <v>75</v>
      </c>
      <c r="K31" s="135">
        <v>96.61</v>
      </c>
      <c r="L31" s="135">
        <v>1.5</v>
      </c>
      <c r="M31" s="135">
        <v>2.28</v>
      </c>
      <c r="N31" s="136">
        <v>3.5</v>
      </c>
      <c r="O31" s="136">
        <v>4</v>
      </c>
      <c r="P31" s="136">
        <v>4.23</v>
      </c>
      <c r="Q31" s="104">
        <v>5.64</v>
      </c>
      <c r="R31" s="136">
        <v>0.21</v>
      </c>
      <c r="S31" s="136">
        <v>0.28</v>
      </c>
      <c r="T31" s="136">
        <v>11.25</v>
      </c>
      <c r="U31" s="104">
        <v>15</v>
      </c>
      <c r="V31" s="136">
        <v>6</v>
      </c>
      <c r="W31" s="104">
        <v>8</v>
      </c>
      <c r="X31" s="136">
        <v>0.18</v>
      </c>
      <c r="Y31" s="104">
        <v>0.24</v>
      </c>
      <c r="Z31" s="136">
        <v>0.02</v>
      </c>
      <c r="AA31" s="104">
        <v>0.03</v>
      </c>
      <c r="AB31" s="104">
        <v>0</v>
      </c>
      <c r="AC31" s="104">
        <v>0</v>
      </c>
      <c r="AD31" s="104"/>
      <c r="AE31" s="104"/>
      <c r="AF31" s="104"/>
      <c r="AG31" s="104"/>
      <c r="AH31" s="98"/>
      <c r="AI31" s="69"/>
      <c r="AJ31" s="37"/>
    </row>
    <row r="32" spans="1:36" ht="18.75">
      <c r="A32" s="65" t="s">
        <v>123</v>
      </c>
      <c r="B32" s="96" t="str">
        <f>"200"</f>
        <v>200</v>
      </c>
      <c r="C32" s="98">
        <v>200</v>
      </c>
      <c r="D32" s="135">
        <v>5.8</v>
      </c>
      <c r="E32" s="135">
        <v>5.8</v>
      </c>
      <c r="F32" s="104">
        <v>3.2</v>
      </c>
      <c r="G32" s="104">
        <v>3.2</v>
      </c>
      <c r="H32" s="104">
        <v>8.4</v>
      </c>
      <c r="I32" s="104">
        <v>8.4</v>
      </c>
      <c r="J32" s="104">
        <v>102</v>
      </c>
      <c r="K32" s="104">
        <v>102</v>
      </c>
      <c r="L32" s="104">
        <v>20.8</v>
      </c>
      <c r="M32" s="104">
        <v>20.8</v>
      </c>
      <c r="N32" s="104">
        <v>248</v>
      </c>
      <c r="O32" s="104">
        <v>248</v>
      </c>
      <c r="P32" s="104">
        <v>28</v>
      </c>
      <c r="Q32" s="104">
        <v>28</v>
      </c>
      <c r="R32" s="104">
        <v>0.2</v>
      </c>
      <c r="S32" s="104">
        <v>0.2</v>
      </c>
      <c r="T32" s="104">
        <v>184</v>
      </c>
      <c r="U32" s="104">
        <v>184</v>
      </c>
      <c r="V32" s="104">
        <v>40</v>
      </c>
      <c r="W32" s="104">
        <v>40</v>
      </c>
      <c r="X32" s="104">
        <v>0</v>
      </c>
      <c r="Y32" s="104">
        <v>0</v>
      </c>
      <c r="Z32" s="104">
        <v>0.04</v>
      </c>
      <c r="AA32" s="104">
        <v>0.04</v>
      </c>
      <c r="AB32" s="104">
        <v>0.6</v>
      </c>
      <c r="AC32" s="104">
        <v>0.6</v>
      </c>
      <c r="AD32" s="104"/>
      <c r="AE32" s="104"/>
      <c r="AF32" s="104"/>
      <c r="AG32" s="104"/>
      <c r="AH32" s="98">
        <v>386</v>
      </c>
      <c r="AI32" s="57" t="s">
        <v>78</v>
      </c>
      <c r="AJ32" s="37"/>
    </row>
    <row r="33" spans="1:36" ht="18.75">
      <c r="A33" s="65" t="s">
        <v>5</v>
      </c>
      <c r="B33" s="96" t="str">
        <f>"160"</f>
        <v>160</v>
      </c>
      <c r="C33" s="96" t="str">
        <f>"160"</f>
        <v>160</v>
      </c>
      <c r="D33" s="135">
        <v>1.44</v>
      </c>
      <c r="E33" s="135">
        <v>1.44</v>
      </c>
      <c r="F33" s="135">
        <v>0.32</v>
      </c>
      <c r="G33" s="135">
        <v>0.32</v>
      </c>
      <c r="H33" s="135">
        <v>12.96</v>
      </c>
      <c r="I33" s="135">
        <v>12.96</v>
      </c>
      <c r="J33" s="135">
        <v>64.13</v>
      </c>
      <c r="K33" s="135">
        <v>64.13</v>
      </c>
      <c r="L33" s="104"/>
      <c r="M33" s="104"/>
      <c r="N33" s="135">
        <v>35</v>
      </c>
      <c r="O33" s="135">
        <v>35</v>
      </c>
      <c r="P33" s="135">
        <v>13</v>
      </c>
      <c r="Q33" s="135">
        <v>13</v>
      </c>
      <c r="R33" s="135">
        <v>0.3</v>
      </c>
      <c r="S33" s="135">
        <v>0.3</v>
      </c>
      <c r="T33" s="135">
        <v>23</v>
      </c>
      <c r="U33" s="135">
        <v>23</v>
      </c>
      <c r="V33" s="135">
        <v>0</v>
      </c>
      <c r="W33" s="135">
        <v>0</v>
      </c>
      <c r="X33" s="135">
        <v>0.2</v>
      </c>
      <c r="Y33" s="135">
        <v>0.2</v>
      </c>
      <c r="Z33" s="135">
        <v>0.04</v>
      </c>
      <c r="AA33" s="135">
        <v>0.04</v>
      </c>
      <c r="AB33" s="135">
        <v>60</v>
      </c>
      <c r="AC33" s="135">
        <v>60</v>
      </c>
      <c r="AD33" s="104"/>
      <c r="AE33" s="104"/>
      <c r="AF33" s="104"/>
      <c r="AG33" s="104"/>
      <c r="AH33" s="98"/>
      <c r="AI33" s="69"/>
      <c r="AJ33" s="37"/>
    </row>
    <row r="34" spans="1:36" ht="18.75">
      <c r="A34" s="73" t="s">
        <v>6</v>
      </c>
      <c r="B34" s="96"/>
      <c r="C34" s="98"/>
      <c r="D34" s="140">
        <f aca="true" t="shared" si="2" ref="D34:AC34">SUM(D31:D33)</f>
        <v>8.25</v>
      </c>
      <c r="E34" s="140">
        <f t="shared" si="2"/>
        <v>8.59</v>
      </c>
      <c r="F34" s="140">
        <f t="shared" si="2"/>
        <v>4.65</v>
      </c>
      <c r="G34" s="140">
        <f t="shared" si="2"/>
        <v>5.03</v>
      </c>
      <c r="H34" s="140">
        <f t="shared" si="2"/>
        <v>30.73</v>
      </c>
      <c r="I34" s="140">
        <f t="shared" si="2"/>
        <v>33.85</v>
      </c>
      <c r="J34" s="140">
        <f t="shared" si="2"/>
        <v>241.13</v>
      </c>
      <c r="K34" s="140">
        <f t="shared" si="2"/>
        <v>262.74</v>
      </c>
      <c r="L34" s="141">
        <f t="shared" si="2"/>
        <v>22.3</v>
      </c>
      <c r="M34" s="141">
        <f t="shared" si="2"/>
        <v>23.080000000000002</v>
      </c>
      <c r="N34" s="109">
        <f t="shared" si="2"/>
        <v>286.5</v>
      </c>
      <c r="O34" s="109">
        <f t="shared" si="2"/>
        <v>287</v>
      </c>
      <c r="P34" s="109">
        <f t="shared" si="2"/>
        <v>45.230000000000004</v>
      </c>
      <c r="Q34" s="109">
        <f t="shared" si="2"/>
        <v>46.64</v>
      </c>
      <c r="R34" s="109">
        <f t="shared" si="2"/>
        <v>0.71</v>
      </c>
      <c r="S34" s="109">
        <f t="shared" si="2"/>
        <v>0.78</v>
      </c>
      <c r="T34" s="109">
        <f t="shared" si="2"/>
        <v>218.25</v>
      </c>
      <c r="U34" s="109">
        <f t="shared" si="2"/>
        <v>222</v>
      </c>
      <c r="V34" s="109">
        <f t="shared" si="2"/>
        <v>46</v>
      </c>
      <c r="W34" s="109">
        <f t="shared" si="2"/>
        <v>48</v>
      </c>
      <c r="X34" s="109">
        <f t="shared" si="2"/>
        <v>0.38</v>
      </c>
      <c r="Y34" s="109">
        <f t="shared" si="2"/>
        <v>0.44</v>
      </c>
      <c r="Z34" s="109">
        <f t="shared" si="2"/>
        <v>0.1</v>
      </c>
      <c r="AA34" s="109">
        <f t="shared" si="2"/>
        <v>0.11000000000000001</v>
      </c>
      <c r="AB34" s="109">
        <f t="shared" si="2"/>
        <v>60.6</v>
      </c>
      <c r="AC34" s="109">
        <f t="shared" si="2"/>
        <v>60.6</v>
      </c>
      <c r="AD34" s="104"/>
      <c r="AE34" s="104"/>
      <c r="AF34" s="104"/>
      <c r="AG34" s="104"/>
      <c r="AH34" s="98"/>
      <c r="AI34" s="69"/>
      <c r="AJ34" s="37"/>
    </row>
    <row r="35" spans="1:36" ht="18.75">
      <c r="A35" s="73" t="s">
        <v>7</v>
      </c>
      <c r="B35" s="96"/>
      <c r="C35" s="98"/>
      <c r="D35" s="140">
        <v>51.07</v>
      </c>
      <c r="E35" s="140">
        <v>57.65</v>
      </c>
      <c r="F35" s="140">
        <v>62.22</v>
      </c>
      <c r="G35" s="140">
        <v>67.53</v>
      </c>
      <c r="H35" s="140">
        <v>221.03</v>
      </c>
      <c r="I35" s="140">
        <v>263.72</v>
      </c>
      <c r="J35" s="140">
        <f>J20+J29+J34</f>
        <v>1834.6390000000001</v>
      </c>
      <c r="K35" s="140">
        <f>K20+K29+K34</f>
        <v>2080.46</v>
      </c>
      <c r="L35" s="109"/>
      <c r="M35" s="109"/>
      <c r="N35" s="109">
        <f aca="true" t="shared" si="3" ref="N35:AC35">N34+N29+N20</f>
        <v>583.72</v>
      </c>
      <c r="O35" s="109">
        <f t="shared" si="3"/>
        <v>747.44</v>
      </c>
      <c r="P35" s="109">
        <f t="shared" si="3"/>
        <v>282</v>
      </c>
      <c r="Q35" s="109">
        <f t="shared" si="3"/>
        <v>321.35</v>
      </c>
      <c r="R35" s="109">
        <f t="shared" si="3"/>
        <v>134.84</v>
      </c>
      <c r="S35" s="109">
        <f t="shared" si="3"/>
        <v>160.37</v>
      </c>
      <c r="T35" s="109">
        <f t="shared" si="3"/>
        <v>928.99</v>
      </c>
      <c r="U35" s="109">
        <f t="shared" si="3"/>
        <v>1009.03</v>
      </c>
      <c r="V35" s="109">
        <f t="shared" si="3"/>
        <v>229.03</v>
      </c>
      <c r="W35" s="109">
        <f t="shared" si="3"/>
        <v>286.64</v>
      </c>
      <c r="X35" s="109">
        <f t="shared" si="3"/>
        <v>10.595</v>
      </c>
      <c r="Y35" s="109">
        <f t="shared" si="3"/>
        <v>10.909999999999998</v>
      </c>
      <c r="Z35" s="109">
        <f t="shared" si="3"/>
        <v>4.1000000000000005</v>
      </c>
      <c r="AA35" s="109">
        <f t="shared" si="3"/>
        <v>5.74</v>
      </c>
      <c r="AB35" s="109">
        <f t="shared" si="3"/>
        <v>95.39999999999999</v>
      </c>
      <c r="AC35" s="109">
        <f t="shared" si="3"/>
        <v>98.5</v>
      </c>
      <c r="AD35" s="104"/>
      <c r="AE35" s="104"/>
      <c r="AF35" s="104"/>
      <c r="AG35" s="104"/>
      <c r="AH35" s="98"/>
      <c r="AI35" s="69"/>
      <c r="AJ35" s="37"/>
    </row>
    <row r="36" spans="4:36" ht="12.75"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I36" s="37"/>
      <c r="AJ36" s="37"/>
    </row>
    <row r="37" spans="4:36" ht="12.75"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I37" s="37"/>
      <c r="AJ37" s="37"/>
    </row>
    <row r="38" spans="4:36" ht="12.75"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I38" s="37"/>
      <c r="AJ38" s="37"/>
    </row>
    <row r="39" spans="4:36" ht="12.75"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I39" s="37"/>
      <c r="AJ39" s="37"/>
    </row>
    <row r="40" spans="4:36" ht="12.75"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I40" s="37"/>
      <c r="AJ40" s="37"/>
    </row>
    <row r="41" spans="4:36" ht="12.75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I41" s="37"/>
      <c r="AJ41" s="37"/>
    </row>
    <row r="42" spans="4:36" ht="12.7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I42" s="37"/>
      <c r="AJ42" s="37"/>
    </row>
  </sheetData>
  <sheetProtection/>
  <mergeCells count="20"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  <mergeCell ref="K7:O7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zoomScalePageLayoutView="0" workbookViewId="0" topLeftCell="G7">
      <selection activeCell="H38" sqref="H38"/>
    </sheetView>
  </sheetViews>
  <sheetFormatPr defaultColWidth="9.00390625" defaultRowHeight="12.75"/>
  <cols>
    <col min="1" max="1" width="36.125" style="0" customWidth="1"/>
    <col min="2" max="2" width="6.875" style="23" customWidth="1"/>
    <col min="3" max="3" width="7.625" style="23" customWidth="1"/>
    <col min="4" max="4" width="13.125" style="0" customWidth="1"/>
    <col min="5" max="5" width="9.00390625" style="0" customWidth="1"/>
    <col min="6" max="6" width="9.25390625" style="0" customWidth="1"/>
    <col min="7" max="7" width="9.875" style="0" customWidth="1"/>
    <col min="8" max="8" width="10.375" style="0" customWidth="1"/>
    <col min="9" max="9" width="9.25390625" style="0" bestFit="1" customWidth="1"/>
    <col min="10" max="11" width="9.625" style="0" bestFit="1" customWidth="1"/>
    <col min="12" max="13" width="0" style="0" hidden="1" customWidth="1"/>
    <col min="14" max="29" width="9.25390625" style="0" bestFit="1" customWidth="1"/>
    <col min="34" max="34" width="12.75390625" style="0" customWidth="1"/>
    <col min="35" max="35" width="30.87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15">
      <c r="A6" s="2" t="s">
        <v>45</v>
      </c>
      <c r="B6" s="3"/>
      <c r="D6" s="3"/>
      <c r="E6" s="3"/>
      <c r="F6" s="3"/>
      <c r="G6" s="3"/>
      <c r="H6" s="3"/>
      <c r="J6" s="3"/>
      <c r="CC6" s="3"/>
    </row>
    <row r="7" spans="2:81" s="2" customFormat="1" ht="15">
      <c r="B7" s="3"/>
      <c r="D7" s="3"/>
      <c r="E7" s="3"/>
      <c r="F7" s="3"/>
      <c r="G7" s="3"/>
      <c r="H7" s="3"/>
      <c r="J7" s="3"/>
      <c r="CC7" s="3"/>
    </row>
    <row r="8" spans="2:81" s="2" customFormat="1" ht="20.25">
      <c r="B8" s="3"/>
      <c r="D8" s="3"/>
      <c r="E8" s="3"/>
      <c r="F8" s="3"/>
      <c r="G8" s="3"/>
      <c r="H8" s="3"/>
      <c r="I8" s="190" t="s">
        <v>159</v>
      </c>
      <c r="J8" s="190"/>
      <c r="K8" s="190"/>
      <c r="CC8" s="3"/>
    </row>
    <row r="10" spans="1:35" ht="12.75" customHeight="1">
      <c r="A10" s="169" t="s">
        <v>0</v>
      </c>
      <c r="B10" s="170" t="s">
        <v>2</v>
      </c>
      <c r="C10" s="171"/>
      <c r="D10" s="174" t="s">
        <v>1</v>
      </c>
      <c r="E10" s="175"/>
      <c r="F10" s="174" t="s">
        <v>3</v>
      </c>
      <c r="G10" s="175"/>
      <c r="H10" s="169" t="s">
        <v>19</v>
      </c>
      <c r="I10" s="169"/>
      <c r="J10" s="180" t="s">
        <v>60</v>
      </c>
      <c r="K10" s="180"/>
      <c r="L10" s="181" t="s">
        <v>21</v>
      </c>
      <c r="M10" s="182"/>
      <c r="N10" s="166" t="s">
        <v>61</v>
      </c>
      <c r="O10" s="167"/>
      <c r="P10" s="167"/>
      <c r="Q10" s="167"/>
      <c r="R10" s="167"/>
      <c r="S10" s="167"/>
      <c r="T10" s="167"/>
      <c r="U10" s="168"/>
      <c r="V10" s="160" t="s">
        <v>25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2"/>
      <c r="AH10" s="40"/>
      <c r="AI10" s="40"/>
    </row>
    <row r="11" spans="1:35" ht="12.75" customHeight="1">
      <c r="A11" s="169"/>
      <c r="B11" s="172"/>
      <c r="C11" s="173"/>
      <c r="D11" s="176"/>
      <c r="E11" s="177"/>
      <c r="F11" s="178"/>
      <c r="G11" s="179"/>
      <c r="H11" s="169"/>
      <c r="I11" s="169"/>
      <c r="J11" s="180"/>
      <c r="K11" s="180"/>
      <c r="L11" s="183"/>
      <c r="M11" s="184"/>
      <c r="N11" s="160" t="s">
        <v>72</v>
      </c>
      <c r="O11" s="162"/>
      <c r="P11" s="160" t="s">
        <v>66</v>
      </c>
      <c r="Q11" s="162"/>
      <c r="R11" s="160" t="s">
        <v>67</v>
      </c>
      <c r="S11" s="162"/>
      <c r="T11" s="160" t="s">
        <v>65</v>
      </c>
      <c r="U11" s="162"/>
      <c r="V11" s="163" t="s">
        <v>29</v>
      </c>
      <c r="W11" s="163"/>
      <c r="X11" s="163" t="s">
        <v>73</v>
      </c>
      <c r="Y11" s="163"/>
      <c r="Z11" s="163" t="s">
        <v>62</v>
      </c>
      <c r="AA11" s="163"/>
      <c r="AB11" s="163" t="s">
        <v>30</v>
      </c>
      <c r="AC11" s="163"/>
      <c r="AD11" s="185" t="s">
        <v>68</v>
      </c>
      <c r="AE11" s="185"/>
      <c r="AF11" s="185" t="s">
        <v>69</v>
      </c>
      <c r="AG11" s="185"/>
      <c r="AH11" s="43" t="s">
        <v>70</v>
      </c>
      <c r="AI11" s="43" t="s">
        <v>71</v>
      </c>
    </row>
    <row r="12" spans="1:35" ht="12.75">
      <c r="A12" s="40"/>
      <c r="B12" s="137" t="s">
        <v>22</v>
      </c>
      <c r="C12" s="137" t="s">
        <v>23</v>
      </c>
      <c r="D12" s="138" t="s">
        <v>22</v>
      </c>
      <c r="E12" s="138" t="s">
        <v>23</v>
      </c>
      <c r="F12" s="138" t="s">
        <v>22</v>
      </c>
      <c r="G12" s="138" t="s">
        <v>23</v>
      </c>
      <c r="H12" s="138" t="s">
        <v>22</v>
      </c>
      <c r="I12" s="138" t="s">
        <v>23</v>
      </c>
      <c r="J12" s="138" t="s">
        <v>22</v>
      </c>
      <c r="K12" s="138" t="s">
        <v>23</v>
      </c>
      <c r="L12" s="138" t="s">
        <v>22</v>
      </c>
      <c r="M12" s="138" t="s">
        <v>23</v>
      </c>
      <c r="N12" s="138" t="s">
        <v>22</v>
      </c>
      <c r="O12" s="138" t="s">
        <v>23</v>
      </c>
      <c r="P12" s="138" t="s">
        <v>22</v>
      </c>
      <c r="Q12" s="138" t="s">
        <v>23</v>
      </c>
      <c r="R12" s="138" t="s">
        <v>22</v>
      </c>
      <c r="S12" s="138" t="s">
        <v>23</v>
      </c>
      <c r="T12" s="138" t="s">
        <v>22</v>
      </c>
      <c r="U12" s="138" t="s">
        <v>23</v>
      </c>
      <c r="V12" s="138" t="s">
        <v>22</v>
      </c>
      <c r="W12" s="138" t="s">
        <v>23</v>
      </c>
      <c r="X12" s="138" t="s">
        <v>22</v>
      </c>
      <c r="Y12" s="138" t="s">
        <v>23</v>
      </c>
      <c r="Z12" s="138" t="s">
        <v>22</v>
      </c>
      <c r="AA12" s="138" t="s">
        <v>23</v>
      </c>
      <c r="AB12" s="138" t="s">
        <v>22</v>
      </c>
      <c r="AC12" s="138" t="s">
        <v>23</v>
      </c>
      <c r="AD12" s="138" t="s">
        <v>22</v>
      </c>
      <c r="AE12" s="138" t="s">
        <v>23</v>
      </c>
      <c r="AF12" s="138" t="s">
        <v>22</v>
      </c>
      <c r="AG12" s="138" t="s">
        <v>23</v>
      </c>
      <c r="AH12" s="99"/>
      <c r="AI12" s="40"/>
    </row>
    <row r="13" spans="1:35" ht="22.5" customHeight="1">
      <c r="A13" s="70" t="s">
        <v>17</v>
      </c>
      <c r="B13" s="137"/>
      <c r="C13" s="137"/>
      <c r="D13" s="146"/>
      <c r="E13" s="146"/>
      <c r="F13" s="146"/>
      <c r="G13" s="146"/>
      <c r="H13" s="146"/>
      <c r="I13" s="146"/>
      <c r="J13" s="130"/>
      <c r="K13" s="130"/>
      <c r="L13" s="146"/>
      <c r="M13" s="146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99"/>
      <c r="AG13" s="99"/>
      <c r="AH13" s="99"/>
      <c r="AI13" s="40"/>
    </row>
    <row r="14" spans="1:35" ht="38.25" customHeight="1">
      <c r="A14" s="71" t="s">
        <v>124</v>
      </c>
      <c r="B14" s="92">
        <v>180</v>
      </c>
      <c r="C14" s="92">
        <v>200</v>
      </c>
      <c r="D14" s="127">
        <v>4.944599999999999</v>
      </c>
      <c r="E14" s="127">
        <v>5.44</v>
      </c>
      <c r="F14" s="127">
        <v>5.1246</v>
      </c>
      <c r="G14" s="127">
        <v>5.67</v>
      </c>
      <c r="H14" s="127">
        <v>23.984099999999994</v>
      </c>
      <c r="I14" s="127">
        <v>26.67</v>
      </c>
      <c r="J14" s="127">
        <v>161.8362</v>
      </c>
      <c r="K14" s="127">
        <v>179.78</v>
      </c>
      <c r="L14" s="127">
        <v>5</v>
      </c>
      <c r="M14" s="127">
        <v>5</v>
      </c>
      <c r="N14" s="127">
        <v>97.3</v>
      </c>
      <c r="O14" s="127">
        <v>107.78</v>
      </c>
      <c r="P14" s="127">
        <v>39.9</v>
      </c>
      <c r="Q14" s="127">
        <v>44.33</v>
      </c>
      <c r="R14" s="127">
        <v>0.9</v>
      </c>
      <c r="S14" s="127">
        <v>1</v>
      </c>
      <c r="T14" s="127">
        <v>139.7</v>
      </c>
      <c r="U14" s="127">
        <v>6.5</v>
      </c>
      <c r="V14" s="127">
        <v>15.8</v>
      </c>
      <c r="W14" s="127">
        <v>0</v>
      </c>
      <c r="X14" s="127">
        <v>0.4</v>
      </c>
      <c r="Y14" s="127">
        <v>0.17</v>
      </c>
      <c r="Z14" s="127">
        <v>0.1</v>
      </c>
      <c r="AA14" s="127">
        <v>0.01</v>
      </c>
      <c r="AB14" s="127">
        <v>0.4</v>
      </c>
      <c r="AC14" s="127">
        <v>4.35</v>
      </c>
      <c r="AD14" s="126">
        <v>0.1</v>
      </c>
      <c r="AE14" s="114"/>
      <c r="AF14" s="127">
        <v>7.7</v>
      </c>
      <c r="AG14" s="99"/>
      <c r="AH14" s="99">
        <v>196</v>
      </c>
      <c r="AI14" s="57" t="s">
        <v>74</v>
      </c>
    </row>
    <row r="15" spans="1:35" ht="37.5">
      <c r="A15" s="71" t="s">
        <v>49</v>
      </c>
      <c r="B15" s="92">
        <v>100</v>
      </c>
      <c r="C15" s="92">
        <v>100</v>
      </c>
      <c r="D15" s="127">
        <v>18</v>
      </c>
      <c r="E15" s="127">
        <v>18</v>
      </c>
      <c r="F15" s="127">
        <v>9</v>
      </c>
      <c r="G15" s="127">
        <v>9</v>
      </c>
      <c r="H15" s="127">
        <v>3</v>
      </c>
      <c r="I15" s="127">
        <v>3</v>
      </c>
      <c r="J15" s="127">
        <v>169</v>
      </c>
      <c r="K15" s="127">
        <v>169</v>
      </c>
      <c r="L15" s="127">
        <v>16.1</v>
      </c>
      <c r="M15" s="127">
        <v>20.7</v>
      </c>
      <c r="N15" s="127">
        <v>164</v>
      </c>
      <c r="O15" s="127">
        <v>164</v>
      </c>
      <c r="P15" s="126">
        <v>23</v>
      </c>
      <c r="Q15" s="126">
        <v>23</v>
      </c>
      <c r="R15" s="126">
        <v>0.4</v>
      </c>
      <c r="S15" s="126">
        <v>0.4</v>
      </c>
      <c r="T15" s="126">
        <v>220</v>
      </c>
      <c r="U15" s="126">
        <v>220</v>
      </c>
      <c r="V15" s="126">
        <v>50</v>
      </c>
      <c r="W15" s="126">
        <v>50</v>
      </c>
      <c r="X15" s="126">
        <v>0.2</v>
      </c>
      <c r="Y15" s="126">
        <v>0.2</v>
      </c>
      <c r="Z15" s="126">
        <v>0</v>
      </c>
      <c r="AA15" s="126">
        <v>0</v>
      </c>
      <c r="AB15" s="126">
        <v>0.5</v>
      </c>
      <c r="AC15" s="126">
        <v>0.5</v>
      </c>
      <c r="AD15" s="126">
        <v>0.3</v>
      </c>
      <c r="AE15" s="114"/>
      <c r="AF15" s="126">
        <v>0</v>
      </c>
      <c r="AG15" s="99"/>
      <c r="AH15" s="99" t="s">
        <v>125</v>
      </c>
      <c r="AI15" s="57" t="s">
        <v>74</v>
      </c>
    </row>
    <row r="16" spans="1:35" ht="37.5">
      <c r="A16" s="71" t="s">
        <v>102</v>
      </c>
      <c r="B16" s="94" t="s">
        <v>36</v>
      </c>
      <c r="C16" s="94" t="s">
        <v>36</v>
      </c>
      <c r="D16" s="102">
        <v>3.792</v>
      </c>
      <c r="E16" s="102">
        <v>3.79</v>
      </c>
      <c r="F16" s="102">
        <v>3.4000000000000004</v>
      </c>
      <c r="G16" s="102">
        <v>3.4</v>
      </c>
      <c r="H16" s="102">
        <v>19.474</v>
      </c>
      <c r="I16" s="102">
        <v>19.47</v>
      </c>
      <c r="J16" s="102">
        <v>123.664</v>
      </c>
      <c r="K16" s="102">
        <v>123.6</v>
      </c>
      <c r="L16" s="102">
        <v>12.07</v>
      </c>
      <c r="M16" s="102">
        <v>12.07</v>
      </c>
      <c r="N16" s="102">
        <v>141.3</v>
      </c>
      <c r="O16" s="102">
        <v>125.6</v>
      </c>
      <c r="P16" s="102">
        <v>30</v>
      </c>
      <c r="Q16" s="102">
        <v>14</v>
      </c>
      <c r="R16" s="102">
        <v>1.7</v>
      </c>
      <c r="S16" s="102">
        <v>0.13</v>
      </c>
      <c r="T16" s="102">
        <v>114.8</v>
      </c>
      <c r="U16" s="102">
        <v>90</v>
      </c>
      <c r="V16" s="102">
        <v>15</v>
      </c>
      <c r="W16" s="102">
        <v>20</v>
      </c>
      <c r="X16" s="102">
        <v>0</v>
      </c>
      <c r="Y16" s="102">
        <v>0</v>
      </c>
      <c r="Z16" s="102">
        <v>2.4</v>
      </c>
      <c r="AA16" s="102">
        <v>0.4</v>
      </c>
      <c r="AB16" s="102">
        <v>0.6</v>
      </c>
      <c r="AC16" s="102">
        <v>1.3</v>
      </c>
      <c r="AD16" s="103">
        <v>0.1</v>
      </c>
      <c r="AE16" s="114"/>
      <c r="AF16" s="102">
        <v>17</v>
      </c>
      <c r="AG16" s="99"/>
      <c r="AH16" s="99">
        <v>418</v>
      </c>
      <c r="AI16" s="57" t="s">
        <v>74</v>
      </c>
    </row>
    <row r="17" spans="1:35" ht="30.75" customHeight="1">
      <c r="A17" s="72" t="s">
        <v>46</v>
      </c>
      <c r="B17" s="95">
        <v>40</v>
      </c>
      <c r="C17" s="81">
        <v>50</v>
      </c>
      <c r="D17" s="102">
        <v>3</v>
      </c>
      <c r="E17" s="102">
        <v>3.95</v>
      </c>
      <c r="F17" s="102">
        <v>1.16</v>
      </c>
      <c r="G17" s="102">
        <v>1.5</v>
      </c>
      <c r="H17" s="102">
        <v>20.56</v>
      </c>
      <c r="I17" s="102">
        <v>24.15</v>
      </c>
      <c r="J17" s="102">
        <v>104.68</v>
      </c>
      <c r="K17" s="102">
        <v>119.45</v>
      </c>
      <c r="L17" s="102">
        <v>2</v>
      </c>
      <c r="M17" s="102">
        <v>2</v>
      </c>
      <c r="N17" s="102">
        <v>9.4</v>
      </c>
      <c r="O17" s="102">
        <v>11.5</v>
      </c>
      <c r="P17" s="102">
        <v>5.2</v>
      </c>
      <c r="Q17" s="102">
        <v>16.5</v>
      </c>
      <c r="R17" s="102">
        <v>0.5</v>
      </c>
      <c r="S17" s="102">
        <v>0.5</v>
      </c>
      <c r="T17" s="102">
        <v>33.6</v>
      </c>
      <c r="U17" s="102">
        <v>1</v>
      </c>
      <c r="V17" s="102">
        <v>0</v>
      </c>
      <c r="W17" s="102">
        <v>1</v>
      </c>
      <c r="X17" s="102">
        <v>0.7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81">
        <v>0</v>
      </c>
      <c r="AE17" s="114"/>
      <c r="AF17" s="102">
        <v>0</v>
      </c>
      <c r="AG17" s="99"/>
      <c r="AH17" s="99">
        <v>18</v>
      </c>
      <c r="AI17" s="57" t="s">
        <v>74</v>
      </c>
    </row>
    <row r="18" spans="1:35" ht="18.75">
      <c r="A18" s="73" t="s">
        <v>6</v>
      </c>
      <c r="B18" s="96"/>
      <c r="C18" s="96"/>
      <c r="D18" s="130">
        <f aca="true" t="shared" si="0" ref="D18:M18">SUM(D14:D17)</f>
        <v>29.736600000000003</v>
      </c>
      <c r="E18" s="130">
        <f t="shared" si="0"/>
        <v>31.18</v>
      </c>
      <c r="F18" s="130">
        <f t="shared" si="0"/>
        <v>18.6846</v>
      </c>
      <c r="G18" s="130">
        <f t="shared" si="0"/>
        <v>19.57</v>
      </c>
      <c r="H18" s="130">
        <f t="shared" si="0"/>
        <v>67.01809999999999</v>
      </c>
      <c r="I18" s="130">
        <f t="shared" si="0"/>
        <v>73.28999999999999</v>
      </c>
      <c r="J18" s="130">
        <f>SUM(J14:J17)</f>
        <v>559.1802</v>
      </c>
      <c r="K18" s="130">
        <f t="shared" si="0"/>
        <v>591.83</v>
      </c>
      <c r="L18" s="133">
        <f t="shared" si="0"/>
        <v>35.17</v>
      </c>
      <c r="M18" s="133">
        <f t="shared" si="0"/>
        <v>39.769999999999996</v>
      </c>
      <c r="N18" s="134">
        <f aca="true" t="shared" si="1" ref="N18:AC18">SUM(N14:N17)</f>
        <v>412</v>
      </c>
      <c r="O18" s="134">
        <f t="shared" si="1"/>
        <v>408.88</v>
      </c>
      <c r="P18" s="134">
        <f t="shared" si="1"/>
        <v>98.10000000000001</v>
      </c>
      <c r="Q18" s="134">
        <f t="shared" si="1"/>
        <v>97.83</v>
      </c>
      <c r="R18" s="134">
        <f t="shared" si="1"/>
        <v>3.5</v>
      </c>
      <c r="S18" s="134">
        <f t="shared" si="1"/>
        <v>2.03</v>
      </c>
      <c r="T18" s="134">
        <f t="shared" si="1"/>
        <v>508.1</v>
      </c>
      <c r="U18" s="134">
        <f t="shared" si="1"/>
        <v>317.5</v>
      </c>
      <c r="V18" s="134">
        <f t="shared" si="1"/>
        <v>80.8</v>
      </c>
      <c r="W18" s="134">
        <f t="shared" si="1"/>
        <v>71</v>
      </c>
      <c r="X18" s="134">
        <f t="shared" si="1"/>
        <v>1.3</v>
      </c>
      <c r="Y18" s="134">
        <f t="shared" si="1"/>
        <v>0.37</v>
      </c>
      <c r="Z18" s="134">
        <f t="shared" si="1"/>
        <v>2.5</v>
      </c>
      <c r="AA18" s="134">
        <f t="shared" si="1"/>
        <v>0.41000000000000003</v>
      </c>
      <c r="AB18" s="134">
        <f t="shared" si="1"/>
        <v>1.5</v>
      </c>
      <c r="AC18" s="134">
        <f t="shared" si="1"/>
        <v>6.1499999999999995</v>
      </c>
      <c r="AD18" s="134">
        <f>SUM(AD14:AD17)</f>
        <v>0.5</v>
      </c>
      <c r="AE18" s="114"/>
      <c r="AF18" s="134">
        <f>SUM(AF14:AF17)</f>
        <v>24.7</v>
      </c>
      <c r="AG18" s="99"/>
      <c r="AH18" s="99"/>
      <c r="AI18" s="56"/>
    </row>
    <row r="19" spans="1:35" ht="18.75">
      <c r="A19" s="70" t="s">
        <v>16</v>
      </c>
      <c r="B19" s="96"/>
      <c r="C19" s="96"/>
      <c r="D19" s="113"/>
      <c r="E19" s="113"/>
      <c r="F19" s="113"/>
      <c r="G19" s="113"/>
      <c r="H19" s="113"/>
      <c r="I19" s="113"/>
      <c r="J19" s="130"/>
      <c r="K19" s="130"/>
      <c r="L19" s="113"/>
      <c r="M19" s="113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99"/>
      <c r="AG19" s="99"/>
      <c r="AH19" s="99"/>
      <c r="AI19" s="56"/>
    </row>
    <row r="20" spans="1:35" ht="18.75">
      <c r="A20" s="74" t="s">
        <v>14</v>
      </c>
      <c r="B20" s="96">
        <v>20</v>
      </c>
      <c r="C20" s="96">
        <v>20</v>
      </c>
      <c r="D20" s="113">
        <v>0.16</v>
      </c>
      <c r="E20" s="113">
        <v>0.16</v>
      </c>
      <c r="F20" s="113">
        <v>0.02</v>
      </c>
      <c r="G20" s="113">
        <v>0.02</v>
      </c>
      <c r="H20" s="113">
        <v>0.34</v>
      </c>
      <c r="I20" s="113">
        <v>0.34</v>
      </c>
      <c r="J20" s="113">
        <v>2</v>
      </c>
      <c r="K20" s="113">
        <v>2</v>
      </c>
      <c r="L20" s="113">
        <v>5</v>
      </c>
      <c r="M20" s="113">
        <v>5</v>
      </c>
      <c r="N20" s="113">
        <v>6</v>
      </c>
      <c r="O20" s="113">
        <v>6</v>
      </c>
      <c r="P20" s="113">
        <v>3.5</v>
      </c>
      <c r="Q20" s="113">
        <v>3.5</v>
      </c>
      <c r="R20" s="113">
        <v>0.15</v>
      </c>
      <c r="S20" s="113">
        <v>0.15</v>
      </c>
      <c r="T20" s="113">
        <v>6</v>
      </c>
      <c r="U20" s="113">
        <v>6</v>
      </c>
      <c r="V20" s="113">
        <v>0</v>
      </c>
      <c r="W20" s="113">
        <v>0</v>
      </c>
      <c r="X20" s="113">
        <v>0.025</v>
      </c>
      <c r="Y20" s="113">
        <v>0.025</v>
      </c>
      <c r="Z20" s="113">
        <v>0.001</v>
      </c>
      <c r="AA20" s="113">
        <v>0.001</v>
      </c>
      <c r="AB20" s="113">
        <v>1</v>
      </c>
      <c r="AC20" s="113">
        <v>1</v>
      </c>
      <c r="AD20" s="114"/>
      <c r="AE20" s="114"/>
      <c r="AF20" s="99"/>
      <c r="AG20" s="99"/>
      <c r="AH20" s="99"/>
      <c r="AI20" s="56"/>
    </row>
    <row r="21" spans="1:35" ht="37.5">
      <c r="A21" s="65" t="s">
        <v>126</v>
      </c>
      <c r="B21" s="96" t="str">
        <f>"200"</f>
        <v>200</v>
      </c>
      <c r="C21" s="96" t="str">
        <f>"250"</f>
        <v>250</v>
      </c>
      <c r="D21" s="113">
        <v>1.54</v>
      </c>
      <c r="E21" s="113">
        <v>1.89</v>
      </c>
      <c r="F21" s="113">
        <v>4.29</v>
      </c>
      <c r="G21" s="113">
        <v>5.11</v>
      </c>
      <c r="H21" s="113">
        <v>10.12</v>
      </c>
      <c r="I21" s="113">
        <v>12.6</v>
      </c>
      <c r="J21" s="113">
        <v>84.64</v>
      </c>
      <c r="K21" s="113">
        <v>103.21</v>
      </c>
      <c r="L21" s="113">
        <v>11.94</v>
      </c>
      <c r="M21" s="113">
        <v>14.93</v>
      </c>
      <c r="N21" s="113">
        <v>39.78</v>
      </c>
      <c r="O21" s="113">
        <v>49.73</v>
      </c>
      <c r="P21" s="113">
        <v>20.9</v>
      </c>
      <c r="Q21" s="113">
        <v>26.13</v>
      </c>
      <c r="R21" s="113">
        <v>0.98</v>
      </c>
      <c r="S21" s="113">
        <v>1.23</v>
      </c>
      <c r="T21" s="113">
        <v>43.68</v>
      </c>
      <c r="U21" s="113">
        <v>54.6</v>
      </c>
      <c r="V21" s="113">
        <v>0</v>
      </c>
      <c r="W21" s="113">
        <v>0</v>
      </c>
      <c r="X21" s="113">
        <v>1.92</v>
      </c>
      <c r="Y21" s="113">
        <v>2.4</v>
      </c>
      <c r="Z21" s="113">
        <v>0.04</v>
      </c>
      <c r="AA21" s="113">
        <v>0.05</v>
      </c>
      <c r="AB21" s="113">
        <v>8.54</v>
      </c>
      <c r="AC21" s="113">
        <v>10.68</v>
      </c>
      <c r="AD21" s="114"/>
      <c r="AE21" s="114"/>
      <c r="AF21" s="99"/>
      <c r="AG21" s="99"/>
      <c r="AH21" s="99">
        <v>82</v>
      </c>
      <c r="AI21" s="57" t="s">
        <v>78</v>
      </c>
    </row>
    <row r="22" spans="1:35" ht="18.75">
      <c r="A22" s="65" t="s">
        <v>127</v>
      </c>
      <c r="B22" s="96" t="str">
        <f>"200"</f>
        <v>200</v>
      </c>
      <c r="C22" s="96">
        <v>240</v>
      </c>
      <c r="D22" s="113">
        <v>13.9</v>
      </c>
      <c r="E22" s="113">
        <v>17.38</v>
      </c>
      <c r="F22" s="113">
        <v>15.85</v>
      </c>
      <c r="G22" s="113">
        <v>19.81</v>
      </c>
      <c r="H22" s="113">
        <v>21.07</v>
      </c>
      <c r="I22" s="113">
        <v>26.34</v>
      </c>
      <c r="J22" s="113">
        <v>284.63</v>
      </c>
      <c r="K22" s="113">
        <v>355.79</v>
      </c>
      <c r="L22" s="113">
        <v>77.87</v>
      </c>
      <c r="M22" s="113">
        <v>77.87</v>
      </c>
      <c r="N22" s="113">
        <v>30.5</v>
      </c>
      <c r="O22" s="113">
        <v>38.13</v>
      </c>
      <c r="P22" s="113">
        <v>42.48</v>
      </c>
      <c r="Q22" s="113">
        <v>53.1</v>
      </c>
      <c r="R22" s="113">
        <v>3.86</v>
      </c>
      <c r="S22" s="113">
        <v>4.83</v>
      </c>
      <c r="T22" s="113">
        <v>205.75</v>
      </c>
      <c r="U22" s="113">
        <v>257.19</v>
      </c>
      <c r="V22" s="113">
        <v>0</v>
      </c>
      <c r="W22" s="113">
        <v>0</v>
      </c>
      <c r="X22" s="113">
        <v>3.1</v>
      </c>
      <c r="Y22" s="113">
        <v>3.88</v>
      </c>
      <c r="Z22" s="113">
        <v>0.12</v>
      </c>
      <c r="AA22" s="113">
        <v>0.15</v>
      </c>
      <c r="AB22" s="113">
        <v>6.76</v>
      </c>
      <c r="AC22" s="113">
        <v>8.45</v>
      </c>
      <c r="AD22" s="114"/>
      <c r="AE22" s="114"/>
      <c r="AF22" s="99"/>
      <c r="AG22" s="99"/>
      <c r="AH22" s="99">
        <v>259</v>
      </c>
      <c r="AI22" s="57" t="s">
        <v>78</v>
      </c>
    </row>
    <row r="23" spans="1:35" ht="18.75">
      <c r="A23" s="65" t="s">
        <v>128</v>
      </c>
      <c r="B23" s="96" t="str">
        <f>"200"</f>
        <v>200</v>
      </c>
      <c r="C23" s="96" t="str">
        <f>"200"</f>
        <v>200</v>
      </c>
      <c r="D23" s="113">
        <v>0.45</v>
      </c>
      <c r="E23" s="113">
        <v>0.45</v>
      </c>
      <c r="F23" s="113">
        <v>0.1</v>
      </c>
      <c r="G23" s="113">
        <v>0.1</v>
      </c>
      <c r="H23" s="113">
        <v>33.99</v>
      </c>
      <c r="I23" s="113">
        <v>33.99</v>
      </c>
      <c r="J23" s="113">
        <v>141.2</v>
      </c>
      <c r="K23" s="113">
        <v>141.2</v>
      </c>
      <c r="L23" s="113">
        <v>9.62</v>
      </c>
      <c r="M23" s="113">
        <v>9.62</v>
      </c>
      <c r="N23" s="131">
        <v>23</v>
      </c>
      <c r="O23" s="131">
        <v>23</v>
      </c>
      <c r="P23" s="113">
        <v>7.63</v>
      </c>
      <c r="Q23" s="113">
        <v>7.63</v>
      </c>
      <c r="R23" s="113">
        <v>0.24</v>
      </c>
      <c r="S23" s="113">
        <v>0.24</v>
      </c>
      <c r="T23" s="113">
        <v>0</v>
      </c>
      <c r="U23" s="113">
        <v>0</v>
      </c>
      <c r="V23" s="113">
        <v>0</v>
      </c>
      <c r="W23" s="113">
        <v>0</v>
      </c>
      <c r="X23" s="113">
        <v>0.1</v>
      </c>
      <c r="Y23" s="113">
        <v>0.1</v>
      </c>
      <c r="Z23" s="131">
        <v>0.02</v>
      </c>
      <c r="AA23" s="131">
        <v>0.02</v>
      </c>
      <c r="AB23" s="131">
        <v>12</v>
      </c>
      <c r="AC23" s="131">
        <v>12</v>
      </c>
      <c r="AD23" s="114"/>
      <c r="AE23" s="114"/>
      <c r="AF23" s="99"/>
      <c r="AG23" s="99"/>
      <c r="AH23" s="99">
        <v>346</v>
      </c>
      <c r="AI23" s="57" t="s">
        <v>78</v>
      </c>
    </row>
    <row r="24" spans="1:35" ht="18.75">
      <c r="A24" s="65" t="s">
        <v>8</v>
      </c>
      <c r="B24" s="96">
        <v>50</v>
      </c>
      <c r="C24" s="96">
        <v>70</v>
      </c>
      <c r="D24" s="113">
        <v>3.43</v>
      </c>
      <c r="E24" s="113">
        <v>5.15</v>
      </c>
      <c r="F24" s="113">
        <v>0.62</v>
      </c>
      <c r="G24" s="113">
        <v>0.94</v>
      </c>
      <c r="H24" s="113">
        <v>17.37</v>
      </c>
      <c r="I24" s="113">
        <v>26.05</v>
      </c>
      <c r="J24" s="113">
        <v>86.73</v>
      </c>
      <c r="K24" s="113">
        <v>123.75</v>
      </c>
      <c r="L24" s="113">
        <v>2</v>
      </c>
      <c r="M24" s="113">
        <v>3.12</v>
      </c>
      <c r="N24" s="131">
        <v>6.9</v>
      </c>
      <c r="O24" s="131">
        <v>11.5</v>
      </c>
      <c r="P24" s="114">
        <v>9.9</v>
      </c>
      <c r="Q24" s="114">
        <v>16.5</v>
      </c>
      <c r="R24" s="114">
        <v>26.1</v>
      </c>
      <c r="S24" s="114">
        <v>43.5</v>
      </c>
      <c r="T24" s="114">
        <v>0.6</v>
      </c>
      <c r="U24" s="114">
        <v>1</v>
      </c>
      <c r="V24" s="114">
        <v>0.6</v>
      </c>
      <c r="W24" s="114">
        <v>1</v>
      </c>
      <c r="X24" s="114">
        <v>0</v>
      </c>
      <c r="Y24" s="114">
        <v>0</v>
      </c>
      <c r="Z24" s="114">
        <v>0.39</v>
      </c>
      <c r="AA24" s="114">
        <v>0.65</v>
      </c>
      <c r="AB24" s="114">
        <v>0</v>
      </c>
      <c r="AC24" s="114">
        <v>0</v>
      </c>
      <c r="AD24" s="114"/>
      <c r="AE24" s="114"/>
      <c r="AF24" s="99"/>
      <c r="AG24" s="99"/>
      <c r="AH24" s="99"/>
      <c r="AI24" s="56"/>
    </row>
    <row r="25" spans="1:35" ht="18.75">
      <c r="A25" s="65" t="s">
        <v>4</v>
      </c>
      <c r="B25" s="96">
        <v>40</v>
      </c>
      <c r="C25" s="96" t="str">
        <f>"50"</f>
        <v>50</v>
      </c>
      <c r="D25" s="113">
        <v>2.37</v>
      </c>
      <c r="E25" s="113">
        <v>3.95</v>
      </c>
      <c r="F25" s="113">
        <v>0.3</v>
      </c>
      <c r="G25" s="113">
        <v>0.5</v>
      </c>
      <c r="H25" s="113">
        <v>14.49</v>
      </c>
      <c r="I25" s="113">
        <v>24.15</v>
      </c>
      <c r="J25" s="113">
        <v>71.67</v>
      </c>
      <c r="K25" s="113">
        <v>119.45</v>
      </c>
      <c r="L25" s="113">
        <v>1.8</v>
      </c>
      <c r="M25" s="113">
        <v>3</v>
      </c>
      <c r="N25" s="131">
        <v>21.84</v>
      </c>
      <c r="O25" s="131">
        <v>27.3</v>
      </c>
      <c r="P25" s="113">
        <v>29.33</v>
      </c>
      <c r="Q25" s="113">
        <v>36.66</v>
      </c>
      <c r="R25" s="113">
        <v>98.75</v>
      </c>
      <c r="S25" s="113">
        <v>123.24</v>
      </c>
      <c r="T25" s="113">
        <v>2.43</v>
      </c>
      <c r="U25" s="113">
        <v>3.04</v>
      </c>
      <c r="V25" s="113">
        <v>2.43</v>
      </c>
      <c r="W25" s="113">
        <v>3.04</v>
      </c>
      <c r="X25" s="113">
        <v>0</v>
      </c>
      <c r="Y25" s="113">
        <v>0</v>
      </c>
      <c r="Z25" s="131">
        <v>3.12</v>
      </c>
      <c r="AA25" s="131">
        <v>3.9</v>
      </c>
      <c r="AB25" s="131">
        <v>0.62</v>
      </c>
      <c r="AC25" s="131">
        <v>0.78</v>
      </c>
      <c r="AD25" s="114"/>
      <c r="AE25" s="114"/>
      <c r="AF25" s="99"/>
      <c r="AG25" s="99"/>
      <c r="AH25" s="99"/>
      <c r="AI25" s="56"/>
    </row>
    <row r="26" spans="1:35" ht="18.75">
      <c r="A26" s="73" t="s">
        <v>6</v>
      </c>
      <c r="B26" s="96"/>
      <c r="C26" s="96"/>
      <c r="D26" s="130">
        <f aca="true" t="shared" si="2" ref="D26:K26">SUM(D20:D25)</f>
        <v>21.85</v>
      </c>
      <c r="E26" s="130">
        <f t="shared" si="2"/>
        <v>28.98</v>
      </c>
      <c r="F26" s="130">
        <f t="shared" si="2"/>
        <v>21.180000000000003</v>
      </c>
      <c r="G26" s="130">
        <f t="shared" si="2"/>
        <v>26.48</v>
      </c>
      <c r="H26" s="130">
        <f t="shared" si="2"/>
        <v>97.38000000000001</v>
      </c>
      <c r="I26" s="130">
        <f t="shared" si="2"/>
        <v>123.47</v>
      </c>
      <c r="J26" s="130">
        <f t="shared" si="2"/>
        <v>670.87</v>
      </c>
      <c r="K26" s="130">
        <f t="shared" si="2"/>
        <v>845.4000000000001</v>
      </c>
      <c r="L26" s="133">
        <f aca="true" t="shared" si="3" ref="L26:AC26">SUM(L20:L25)</f>
        <v>108.23</v>
      </c>
      <c r="M26" s="133">
        <f t="shared" si="3"/>
        <v>113.54000000000002</v>
      </c>
      <c r="N26" s="134">
        <f t="shared" si="3"/>
        <v>128.02</v>
      </c>
      <c r="O26" s="134">
        <f t="shared" si="3"/>
        <v>155.66000000000003</v>
      </c>
      <c r="P26" s="134">
        <f t="shared" si="3"/>
        <v>113.74</v>
      </c>
      <c r="Q26" s="134">
        <f t="shared" si="3"/>
        <v>143.51999999999998</v>
      </c>
      <c r="R26" s="134">
        <f t="shared" si="3"/>
        <v>130.08</v>
      </c>
      <c r="S26" s="134">
        <f t="shared" si="3"/>
        <v>173.19</v>
      </c>
      <c r="T26" s="134">
        <f t="shared" si="3"/>
        <v>258.46000000000004</v>
      </c>
      <c r="U26" s="134">
        <f t="shared" si="3"/>
        <v>321.83000000000004</v>
      </c>
      <c r="V26" s="134">
        <f t="shared" si="3"/>
        <v>3.0300000000000002</v>
      </c>
      <c r="W26" s="134">
        <f t="shared" si="3"/>
        <v>4.04</v>
      </c>
      <c r="X26" s="134">
        <f t="shared" si="3"/>
        <v>5.145</v>
      </c>
      <c r="Y26" s="134">
        <f t="shared" si="3"/>
        <v>6.404999999999999</v>
      </c>
      <c r="Z26" s="134">
        <f t="shared" si="3"/>
        <v>3.691</v>
      </c>
      <c r="AA26" s="134">
        <f t="shared" si="3"/>
        <v>4.771</v>
      </c>
      <c r="AB26" s="134">
        <f t="shared" si="3"/>
        <v>28.919999999999998</v>
      </c>
      <c r="AC26" s="134">
        <f t="shared" si="3"/>
        <v>32.91</v>
      </c>
      <c r="AD26" s="114"/>
      <c r="AE26" s="114"/>
      <c r="AF26" s="99"/>
      <c r="AG26" s="99"/>
      <c r="AH26" s="99"/>
      <c r="AI26" s="56"/>
    </row>
    <row r="27" spans="1:35" ht="18.75">
      <c r="A27" s="70" t="s">
        <v>15</v>
      </c>
      <c r="B27" s="96"/>
      <c r="C27" s="96"/>
      <c r="D27" s="113"/>
      <c r="E27" s="113"/>
      <c r="F27" s="113"/>
      <c r="G27" s="113"/>
      <c r="H27" s="113"/>
      <c r="I27" s="113"/>
      <c r="J27" s="130"/>
      <c r="K27" s="130"/>
      <c r="L27" s="113"/>
      <c r="M27" s="113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99"/>
      <c r="AG27" s="99"/>
      <c r="AH27" s="99"/>
      <c r="AI27" s="56"/>
    </row>
    <row r="28" spans="1:35" ht="18.75">
      <c r="A28" s="65" t="s">
        <v>12</v>
      </c>
      <c r="B28" s="96">
        <v>10</v>
      </c>
      <c r="C28" s="96">
        <v>15</v>
      </c>
      <c r="D28" s="135">
        <v>0.26</v>
      </c>
      <c r="E28" s="135">
        <v>0.52</v>
      </c>
      <c r="F28" s="135">
        <v>0.31</v>
      </c>
      <c r="G28" s="135">
        <v>0.62</v>
      </c>
      <c r="H28" s="135">
        <v>7.21</v>
      </c>
      <c r="I28" s="135">
        <v>14.42</v>
      </c>
      <c r="J28" s="135">
        <v>47.35</v>
      </c>
      <c r="K28" s="135">
        <v>94.7</v>
      </c>
      <c r="L28" s="135">
        <v>3.36</v>
      </c>
      <c r="M28" s="135">
        <v>7</v>
      </c>
      <c r="N28" s="104">
        <v>35</v>
      </c>
      <c r="O28" s="104">
        <v>70</v>
      </c>
      <c r="P28" s="104">
        <v>188</v>
      </c>
      <c r="Q28" s="104">
        <v>376</v>
      </c>
      <c r="R28" s="104">
        <v>50</v>
      </c>
      <c r="S28" s="104">
        <v>100</v>
      </c>
      <c r="T28" s="104">
        <v>4</v>
      </c>
      <c r="U28" s="104">
        <v>8</v>
      </c>
      <c r="V28" s="147">
        <v>0</v>
      </c>
      <c r="W28" s="147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0.4</v>
      </c>
      <c r="AC28" s="104">
        <v>0.8</v>
      </c>
      <c r="AD28" s="99"/>
      <c r="AE28" s="99"/>
      <c r="AF28" s="99"/>
      <c r="AG28" s="99"/>
      <c r="AH28" s="99"/>
      <c r="AI28" s="56"/>
    </row>
    <row r="29" spans="1:35" ht="18.75" hidden="1">
      <c r="A29" s="65"/>
      <c r="B29" s="112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4"/>
      <c r="AE29" s="114"/>
      <c r="AF29" s="99"/>
      <c r="AG29" s="99"/>
      <c r="AH29" s="99"/>
      <c r="AI29" s="57"/>
    </row>
    <row r="30" spans="1:35" ht="27" customHeight="1">
      <c r="A30" s="61" t="s">
        <v>47</v>
      </c>
      <c r="B30" s="145">
        <v>90</v>
      </c>
      <c r="C30" s="99">
        <v>90</v>
      </c>
      <c r="D30" s="113">
        <v>0.7</v>
      </c>
      <c r="E30" s="113">
        <v>0.7</v>
      </c>
      <c r="F30" s="113">
        <v>0.2</v>
      </c>
      <c r="G30" s="113">
        <v>0.2</v>
      </c>
      <c r="H30" s="113">
        <v>6.8</v>
      </c>
      <c r="I30" s="113">
        <v>6.8</v>
      </c>
      <c r="J30" s="113">
        <v>31.5</v>
      </c>
      <c r="K30" s="113">
        <v>31.5</v>
      </c>
      <c r="L30" s="113"/>
      <c r="M30" s="113"/>
      <c r="N30" s="113">
        <v>31</v>
      </c>
      <c r="O30" s="113">
        <v>31</v>
      </c>
      <c r="P30" s="113">
        <v>9.9</v>
      </c>
      <c r="Q30" s="113">
        <v>9.9</v>
      </c>
      <c r="R30" s="113">
        <v>0.1</v>
      </c>
      <c r="S30" s="113">
        <v>0.1</v>
      </c>
      <c r="T30" s="113">
        <v>15.3</v>
      </c>
      <c r="U30" s="113">
        <v>15.3</v>
      </c>
      <c r="V30" s="113">
        <v>0</v>
      </c>
      <c r="W30" s="113">
        <v>0</v>
      </c>
      <c r="X30" s="113">
        <v>0.2</v>
      </c>
      <c r="Y30" s="113">
        <v>0.2</v>
      </c>
      <c r="Z30" s="113">
        <v>0.1</v>
      </c>
      <c r="AA30" s="113">
        <v>0.1</v>
      </c>
      <c r="AB30" s="113">
        <v>34.2</v>
      </c>
      <c r="AC30" s="113">
        <v>34.2</v>
      </c>
      <c r="AD30" s="114"/>
      <c r="AE30" s="114"/>
      <c r="AF30" s="99"/>
      <c r="AG30" s="99"/>
      <c r="AH30" s="99"/>
      <c r="AI30" s="56"/>
    </row>
    <row r="31" spans="1:35" ht="30" customHeight="1">
      <c r="A31" s="65" t="s">
        <v>130</v>
      </c>
      <c r="B31" s="92">
        <v>200</v>
      </c>
      <c r="C31" s="92">
        <v>200</v>
      </c>
      <c r="D31" s="102">
        <v>6</v>
      </c>
      <c r="E31" s="102">
        <v>6</v>
      </c>
      <c r="F31" s="102">
        <v>6.4</v>
      </c>
      <c r="G31" s="102">
        <v>6.4</v>
      </c>
      <c r="H31" s="102">
        <v>9.4</v>
      </c>
      <c r="I31" s="102">
        <v>9.4</v>
      </c>
      <c r="J31" s="102">
        <v>119.2</v>
      </c>
      <c r="K31" s="102">
        <v>119.2</v>
      </c>
      <c r="L31" s="102">
        <v>4</v>
      </c>
      <c r="M31" s="102">
        <v>5.2</v>
      </c>
      <c r="N31" s="102">
        <v>242</v>
      </c>
      <c r="O31" s="102">
        <v>242</v>
      </c>
      <c r="P31" s="103">
        <v>28</v>
      </c>
      <c r="Q31" s="103">
        <v>28</v>
      </c>
      <c r="R31" s="103">
        <v>0.2</v>
      </c>
      <c r="S31" s="103">
        <v>0.2</v>
      </c>
      <c r="T31" s="103">
        <v>182</v>
      </c>
      <c r="U31" s="103">
        <v>182</v>
      </c>
      <c r="V31" s="103">
        <v>30</v>
      </c>
      <c r="W31" s="103">
        <v>30</v>
      </c>
      <c r="X31" s="103">
        <v>0</v>
      </c>
      <c r="Y31" s="103">
        <v>0</v>
      </c>
      <c r="Z31" s="103">
        <v>0</v>
      </c>
      <c r="AA31" s="103">
        <v>0</v>
      </c>
      <c r="AB31" s="103">
        <v>1.2</v>
      </c>
      <c r="AC31" s="103">
        <v>1.2</v>
      </c>
      <c r="AD31" s="103">
        <v>0.3</v>
      </c>
      <c r="AE31" s="104"/>
      <c r="AF31" s="103">
        <v>18</v>
      </c>
      <c r="AG31" s="99"/>
      <c r="AH31" s="99">
        <v>463</v>
      </c>
      <c r="AI31" s="57" t="s">
        <v>74</v>
      </c>
    </row>
    <row r="32" spans="1:35" ht="15">
      <c r="A32" s="68" t="s">
        <v>6</v>
      </c>
      <c r="B32" s="96"/>
      <c r="C32" s="98"/>
      <c r="D32" s="130">
        <f aca="true" t="shared" si="4" ref="D32:AC32">SUM(D28:D31)</f>
        <v>6.96</v>
      </c>
      <c r="E32" s="130">
        <f t="shared" si="4"/>
        <v>7.22</v>
      </c>
      <c r="F32" s="130">
        <f t="shared" si="4"/>
        <v>6.91</v>
      </c>
      <c r="G32" s="130">
        <f t="shared" si="4"/>
        <v>7.220000000000001</v>
      </c>
      <c r="H32" s="130">
        <f t="shared" si="4"/>
        <v>23.41</v>
      </c>
      <c r="I32" s="130">
        <f t="shared" si="4"/>
        <v>30.619999999999997</v>
      </c>
      <c r="J32" s="130">
        <f t="shared" si="4"/>
        <v>198.05</v>
      </c>
      <c r="K32" s="130">
        <f t="shared" si="4"/>
        <v>245.4</v>
      </c>
      <c r="L32" s="133">
        <f t="shared" si="4"/>
        <v>7.359999999999999</v>
      </c>
      <c r="M32" s="133">
        <f t="shared" si="4"/>
        <v>12.2</v>
      </c>
      <c r="N32" s="134">
        <f t="shared" si="4"/>
        <v>308</v>
      </c>
      <c r="O32" s="134">
        <f t="shared" si="4"/>
        <v>343</v>
      </c>
      <c r="P32" s="134">
        <f t="shared" si="4"/>
        <v>225.9</v>
      </c>
      <c r="Q32" s="134">
        <f t="shared" si="4"/>
        <v>413.9</v>
      </c>
      <c r="R32" s="134">
        <f t="shared" si="4"/>
        <v>50.300000000000004</v>
      </c>
      <c r="S32" s="134">
        <f t="shared" si="4"/>
        <v>100.3</v>
      </c>
      <c r="T32" s="134">
        <f t="shared" si="4"/>
        <v>201.3</v>
      </c>
      <c r="U32" s="134">
        <f t="shared" si="4"/>
        <v>205.3</v>
      </c>
      <c r="V32" s="134">
        <f t="shared" si="4"/>
        <v>30</v>
      </c>
      <c r="W32" s="134">
        <f t="shared" si="4"/>
        <v>30</v>
      </c>
      <c r="X32" s="134">
        <f t="shared" si="4"/>
        <v>0.2</v>
      </c>
      <c r="Y32" s="134">
        <f t="shared" si="4"/>
        <v>0.2</v>
      </c>
      <c r="Z32" s="134">
        <f t="shared" si="4"/>
        <v>0.1</v>
      </c>
      <c r="AA32" s="134">
        <f t="shared" si="4"/>
        <v>0.1</v>
      </c>
      <c r="AB32" s="134">
        <f t="shared" si="4"/>
        <v>35.800000000000004</v>
      </c>
      <c r="AC32" s="134">
        <f t="shared" si="4"/>
        <v>36.2</v>
      </c>
      <c r="AD32" s="114"/>
      <c r="AE32" s="114"/>
      <c r="AF32" s="99"/>
      <c r="AG32" s="99"/>
      <c r="AH32" s="99"/>
      <c r="AI32" s="56"/>
    </row>
    <row r="33" spans="1:35" ht="15">
      <c r="A33" s="68" t="s">
        <v>7</v>
      </c>
      <c r="B33" s="96"/>
      <c r="C33" s="98"/>
      <c r="D33" s="130">
        <f>D18+D26+D32</f>
        <v>58.546600000000005</v>
      </c>
      <c r="E33" s="130">
        <f>E32+E26+E18</f>
        <v>67.38</v>
      </c>
      <c r="F33" s="130">
        <f>F18+F26+F32</f>
        <v>46.77460000000001</v>
      </c>
      <c r="G33" s="130">
        <f>G32+G26+G18</f>
        <v>53.27</v>
      </c>
      <c r="H33" s="130">
        <f>H18+H26+H32</f>
        <v>187.8081</v>
      </c>
      <c r="I33" s="130">
        <f>I32+I26+I18</f>
        <v>227.38</v>
      </c>
      <c r="J33" s="130">
        <f>J18+J26+J32</f>
        <v>1428.1002</v>
      </c>
      <c r="K33" s="130">
        <f>K18+K26+K32</f>
        <v>1682.63</v>
      </c>
      <c r="L33" s="134"/>
      <c r="M33" s="134"/>
      <c r="N33" s="134">
        <f>N18+N26</f>
        <v>540.02</v>
      </c>
      <c r="O33" s="134">
        <f>O18+O26+O32</f>
        <v>907.54</v>
      </c>
      <c r="P33" s="134">
        <f>P18+P26+P32</f>
        <v>437.74</v>
      </c>
      <c r="Q33" s="134">
        <f aca="true" t="shared" si="5" ref="Q33:AC33">Q32+Q26+Q18</f>
        <v>655.25</v>
      </c>
      <c r="R33" s="134">
        <f t="shared" si="5"/>
        <v>183.88000000000002</v>
      </c>
      <c r="S33" s="134">
        <f t="shared" si="5"/>
        <v>275.52</v>
      </c>
      <c r="T33" s="134">
        <f t="shared" si="5"/>
        <v>967.8600000000001</v>
      </c>
      <c r="U33" s="134">
        <f t="shared" si="5"/>
        <v>844.6300000000001</v>
      </c>
      <c r="V33" s="134">
        <f t="shared" si="5"/>
        <v>113.83</v>
      </c>
      <c r="W33" s="134">
        <f t="shared" si="5"/>
        <v>105.03999999999999</v>
      </c>
      <c r="X33" s="134">
        <f t="shared" si="5"/>
        <v>6.645</v>
      </c>
      <c r="Y33" s="134">
        <f t="shared" si="5"/>
        <v>6.975</v>
      </c>
      <c r="Z33" s="134">
        <f t="shared" si="5"/>
        <v>6.291</v>
      </c>
      <c r="AA33" s="134">
        <f t="shared" si="5"/>
        <v>5.281</v>
      </c>
      <c r="AB33" s="134">
        <f t="shared" si="5"/>
        <v>66.22</v>
      </c>
      <c r="AC33" s="134">
        <f t="shared" si="5"/>
        <v>75.26</v>
      </c>
      <c r="AD33" s="114"/>
      <c r="AE33" s="114"/>
      <c r="AF33" s="99"/>
      <c r="AG33" s="99"/>
      <c r="AH33" s="99"/>
      <c r="AI33" s="56"/>
    </row>
    <row r="34" spans="1:35" ht="12.75">
      <c r="A34" s="75"/>
      <c r="B34" s="98"/>
      <c r="C34" s="98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99"/>
      <c r="AG34" s="99"/>
      <c r="AH34" s="99"/>
      <c r="AI34" s="56"/>
    </row>
    <row r="35" spans="1:35" ht="12.75">
      <c r="A35" s="75"/>
      <c r="B35" s="93"/>
      <c r="C35" s="9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99"/>
      <c r="AG35" s="99"/>
      <c r="AH35" s="99"/>
      <c r="AI35" s="40"/>
    </row>
    <row r="36" spans="1:31" ht="12.75">
      <c r="A36" s="12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39"/>
    </row>
    <row r="37" spans="1:31" ht="12.75">
      <c r="A37" s="12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39"/>
    </row>
    <row r="38" spans="1:30" ht="12.75">
      <c r="A38" s="12"/>
      <c r="B38" s="41"/>
      <c r="C38" s="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</sheetData>
  <sheetProtection/>
  <mergeCells count="20"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  <mergeCell ref="I8:K8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5"/>
  <sheetViews>
    <sheetView zoomScalePageLayoutView="0" workbookViewId="0" topLeftCell="J4">
      <selection activeCell="N20" sqref="N20"/>
    </sheetView>
  </sheetViews>
  <sheetFormatPr defaultColWidth="9.00390625" defaultRowHeight="12.75"/>
  <cols>
    <col min="1" max="1" width="35.25390625" style="0" customWidth="1"/>
    <col min="2" max="3" width="8.875" style="23" customWidth="1"/>
    <col min="12" max="13" width="0" style="0" hidden="1" customWidth="1"/>
    <col min="34" max="34" width="13.625" style="0" customWidth="1"/>
    <col min="35" max="35" width="26.0039062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15">
      <c r="A6" s="2" t="s">
        <v>45</v>
      </c>
      <c r="B6" s="3"/>
      <c r="D6" s="3"/>
      <c r="E6" s="3"/>
      <c r="F6" s="3"/>
      <c r="G6" s="3"/>
      <c r="H6" s="3"/>
      <c r="J6" s="3"/>
      <c r="CC6" s="3"/>
    </row>
    <row r="7" spans="2:81" s="2" customFormat="1" ht="20.25">
      <c r="B7" s="3"/>
      <c r="D7" s="3"/>
      <c r="E7" s="3"/>
      <c r="F7" s="3"/>
      <c r="G7" s="3"/>
      <c r="H7" s="3"/>
      <c r="I7" s="190" t="s">
        <v>160</v>
      </c>
      <c r="J7" s="190"/>
      <c r="K7" s="190"/>
      <c r="CC7" s="3"/>
    </row>
    <row r="8" spans="2:81" s="2" customFormat="1" ht="15">
      <c r="B8" s="3"/>
      <c r="D8" s="3"/>
      <c r="E8" s="3"/>
      <c r="F8" s="3"/>
      <c r="G8" s="3"/>
      <c r="H8" s="3"/>
      <c r="J8" s="3"/>
      <c r="CC8" s="3"/>
    </row>
    <row r="10" spans="1:35" ht="12.75" customHeight="1">
      <c r="A10" s="169" t="s">
        <v>0</v>
      </c>
      <c r="B10" s="192" t="s">
        <v>2</v>
      </c>
      <c r="C10" s="192"/>
      <c r="D10" s="169" t="s">
        <v>1</v>
      </c>
      <c r="E10" s="169"/>
      <c r="F10" s="169" t="s">
        <v>3</v>
      </c>
      <c r="G10" s="169"/>
      <c r="H10" s="169" t="s">
        <v>19</v>
      </c>
      <c r="I10" s="169"/>
      <c r="J10" s="180" t="s">
        <v>60</v>
      </c>
      <c r="K10" s="180"/>
      <c r="L10" s="180" t="s">
        <v>21</v>
      </c>
      <c r="M10" s="180"/>
      <c r="N10" s="185" t="s">
        <v>61</v>
      </c>
      <c r="O10" s="185"/>
      <c r="P10" s="185"/>
      <c r="Q10" s="185"/>
      <c r="R10" s="185"/>
      <c r="S10" s="185"/>
      <c r="T10" s="185"/>
      <c r="U10" s="185"/>
      <c r="V10" s="163" t="s">
        <v>25</v>
      </c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40"/>
      <c r="AI10" s="40"/>
    </row>
    <row r="11" spans="1:35" ht="12.75" customHeight="1">
      <c r="A11" s="169"/>
      <c r="B11" s="192"/>
      <c r="C11" s="192"/>
      <c r="D11" s="169"/>
      <c r="E11" s="169"/>
      <c r="F11" s="169"/>
      <c r="G11" s="169"/>
      <c r="H11" s="169"/>
      <c r="I11" s="169"/>
      <c r="J11" s="180"/>
      <c r="K11" s="180"/>
      <c r="L11" s="180"/>
      <c r="M11" s="180"/>
      <c r="N11" s="163" t="s">
        <v>72</v>
      </c>
      <c r="O11" s="163"/>
      <c r="P11" s="163" t="s">
        <v>66</v>
      </c>
      <c r="Q11" s="163"/>
      <c r="R11" s="163" t="s">
        <v>67</v>
      </c>
      <c r="S11" s="163"/>
      <c r="T11" s="163" t="s">
        <v>65</v>
      </c>
      <c r="U11" s="163"/>
      <c r="V11" s="163" t="s">
        <v>29</v>
      </c>
      <c r="W11" s="163"/>
      <c r="X11" s="163" t="s">
        <v>73</v>
      </c>
      <c r="Y11" s="163"/>
      <c r="Z11" s="163" t="s">
        <v>62</v>
      </c>
      <c r="AA11" s="163"/>
      <c r="AB11" s="163" t="s">
        <v>30</v>
      </c>
      <c r="AC11" s="163"/>
      <c r="AD11" s="185" t="s">
        <v>68</v>
      </c>
      <c r="AE11" s="185"/>
      <c r="AF11" s="185" t="s">
        <v>69</v>
      </c>
      <c r="AG11" s="185"/>
      <c r="AH11" s="43" t="s">
        <v>70</v>
      </c>
      <c r="AI11" s="43" t="s">
        <v>71</v>
      </c>
    </row>
    <row r="12" spans="1:35" ht="12.75">
      <c r="A12" s="40"/>
      <c r="B12" s="137" t="s">
        <v>22</v>
      </c>
      <c r="C12" s="137" t="s">
        <v>23</v>
      </c>
      <c r="D12" s="138" t="s">
        <v>22</v>
      </c>
      <c r="E12" s="138" t="s">
        <v>23</v>
      </c>
      <c r="F12" s="138" t="s">
        <v>22</v>
      </c>
      <c r="G12" s="138" t="s">
        <v>23</v>
      </c>
      <c r="H12" s="138" t="s">
        <v>22</v>
      </c>
      <c r="I12" s="138" t="s">
        <v>23</v>
      </c>
      <c r="J12" s="138" t="s">
        <v>22</v>
      </c>
      <c r="K12" s="138" t="s">
        <v>23</v>
      </c>
      <c r="L12" s="138" t="s">
        <v>22</v>
      </c>
      <c r="M12" s="138" t="s">
        <v>23</v>
      </c>
      <c r="N12" s="138" t="s">
        <v>22</v>
      </c>
      <c r="O12" s="138" t="s">
        <v>23</v>
      </c>
      <c r="P12" s="138" t="s">
        <v>22</v>
      </c>
      <c r="Q12" s="138" t="s">
        <v>23</v>
      </c>
      <c r="R12" s="138" t="s">
        <v>22</v>
      </c>
      <c r="S12" s="138" t="s">
        <v>23</v>
      </c>
      <c r="T12" s="138" t="s">
        <v>22</v>
      </c>
      <c r="U12" s="138" t="s">
        <v>23</v>
      </c>
      <c r="V12" s="138" t="s">
        <v>22</v>
      </c>
      <c r="W12" s="138" t="s">
        <v>23</v>
      </c>
      <c r="X12" s="138" t="s">
        <v>22</v>
      </c>
      <c r="Y12" s="138" t="s">
        <v>23</v>
      </c>
      <c r="Z12" s="138" t="s">
        <v>22</v>
      </c>
      <c r="AA12" s="138" t="s">
        <v>23</v>
      </c>
      <c r="AB12" s="138" t="s">
        <v>22</v>
      </c>
      <c r="AC12" s="138" t="s">
        <v>23</v>
      </c>
      <c r="AD12" s="138" t="s">
        <v>22</v>
      </c>
      <c r="AE12" s="138" t="s">
        <v>23</v>
      </c>
      <c r="AF12" s="138" t="s">
        <v>22</v>
      </c>
      <c r="AG12" s="138" t="s">
        <v>23</v>
      </c>
      <c r="AH12" s="99"/>
      <c r="AI12" s="40"/>
    </row>
    <row r="13" spans="1:35" ht="18.75">
      <c r="A13" s="70" t="s">
        <v>17</v>
      </c>
      <c r="B13" s="137"/>
      <c r="C13" s="137"/>
      <c r="D13" s="139"/>
      <c r="E13" s="139"/>
      <c r="F13" s="139"/>
      <c r="G13" s="139"/>
      <c r="H13" s="139"/>
      <c r="I13" s="139"/>
      <c r="J13" s="140"/>
      <c r="K13" s="140"/>
      <c r="L13" s="139"/>
      <c r="M13" s="139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9"/>
      <c r="AG13" s="99"/>
      <c r="AH13" s="99"/>
      <c r="AI13" s="40"/>
    </row>
    <row r="14" spans="1:35" ht="27" customHeight="1">
      <c r="A14" s="65" t="s">
        <v>129</v>
      </c>
      <c r="B14" s="92">
        <v>180</v>
      </c>
      <c r="C14" s="92">
        <v>200</v>
      </c>
      <c r="D14" s="102">
        <v>5.5</v>
      </c>
      <c r="E14" s="102">
        <v>6.11</v>
      </c>
      <c r="F14" s="102">
        <v>6.2</v>
      </c>
      <c r="G14" s="102">
        <v>6.89</v>
      </c>
      <c r="H14" s="102">
        <v>40.8</v>
      </c>
      <c r="I14" s="102">
        <v>45.33</v>
      </c>
      <c r="J14" s="102">
        <v>241.6</v>
      </c>
      <c r="K14" s="102">
        <v>268.44</v>
      </c>
      <c r="L14" s="102">
        <v>45.46</v>
      </c>
      <c r="M14" s="102">
        <v>45.46</v>
      </c>
      <c r="N14" s="102">
        <v>114.7</v>
      </c>
      <c r="O14" s="102">
        <v>127.44</v>
      </c>
      <c r="P14" s="103">
        <v>32.7</v>
      </c>
      <c r="Q14" s="103">
        <v>36.33</v>
      </c>
      <c r="R14" s="103">
        <v>0.5</v>
      </c>
      <c r="S14" s="103">
        <v>0.56</v>
      </c>
      <c r="T14" s="103">
        <v>142.9</v>
      </c>
      <c r="U14" s="103">
        <v>158.78</v>
      </c>
      <c r="V14" s="103">
        <v>24.3</v>
      </c>
      <c r="W14" s="103">
        <v>27</v>
      </c>
      <c r="X14" s="103">
        <v>0.2</v>
      </c>
      <c r="Y14" s="103">
        <v>0.22</v>
      </c>
      <c r="Z14" s="103">
        <v>0</v>
      </c>
      <c r="AA14" s="103">
        <v>0</v>
      </c>
      <c r="AB14" s="103">
        <v>0.5</v>
      </c>
      <c r="AC14" s="103">
        <v>0.56</v>
      </c>
      <c r="AD14" s="103">
        <v>0.1</v>
      </c>
      <c r="AE14" s="104"/>
      <c r="AF14" s="103">
        <v>9</v>
      </c>
      <c r="AG14" s="99"/>
      <c r="AH14" s="99">
        <v>202</v>
      </c>
      <c r="AI14" s="57" t="s">
        <v>74</v>
      </c>
    </row>
    <row r="15" spans="1:35" ht="27.75" customHeight="1">
      <c r="A15" s="65" t="s">
        <v>130</v>
      </c>
      <c r="B15" s="92">
        <v>200</v>
      </c>
      <c r="C15" s="92">
        <v>200</v>
      </c>
      <c r="D15" s="102">
        <v>6</v>
      </c>
      <c r="E15" s="102">
        <v>6</v>
      </c>
      <c r="F15" s="102">
        <v>6.4</v>
      </c>
      <c r="G15" s="102">
        <v>6.4</v>
      </c>
      <c r="H15" s="102">
        <v>9.4</v>
      </c>
      <c r="I15" s="102">
        <v>9.4</v>
      </c>
      <c r="J15" s="102">
        <v>119.2</v>
      </c>
      <c r="K15" s="102">
        <v>119.2</v>
      </c>
      <c r="L15" s="102">
        <v>4</v>
      </c>
      <c r="M15" s="102">
        <v>5.2</v>
      </c>
      <c r="N15" s="102">
        <v>242</v>
      </c>
      <c r="O15" s="102">
        <v>242</v>
      </c>
      <c r="P15" s="103">
        <v>28</v>
      </c>
      <c r="Q15" s="103">
        <v>28</v>
      </c>
      <c r="R15" s="103">
        <v>0.2</v>
      </c>
      <c r="S15" s="103">
        <v>0.2</v>
      </c>
      <c r="T15" s="103">
        <v>182</v>
      </c>
      <c r="U15" s="103">
        <v>182</v>
      </c>
      <c r="V15" s="103">
        <v>30</v>
      </c>
      <c r="W15" s="103">
        <v>30</v>
      </c>
      <c r="X15" s="103">
        <v>0</v>
      </c>
      <c r="Y15" s="103">
        <v>0</v>
      </c>
      <c r="Z15" s="103">
        <v>0</v>
      </c>
      <c r="AA15" s="103">
        <v>0</v>
      </c>
      <c r="AB15" s="103">
        <v>1.2</v>
      </c>
      <c r="AC15" s="103">
        <v>1.2</v>
      </c>
      <c r="AD15" s="103">
        <v>0.3</v>
      </c>
      <c r="AE15" s="104"/>
      <c r="AF15" s="103">
        <v>18</v>
      </c>
      <c r="AG15" s="99"/>
      <c r="AH15" s="99">
        <v>463</v>
      </c>
      <c r="AI15" s="57" t="s">
        <v>74</v>
      </c>
    </row>
    <row r="16" spans="1:35" ht="24" customHeight="1">
      <c r="A16" s="61" t="s">
        <v>77</v>
      </c>
      <c r="B16" s="80">
        <v>10</v>
      </c>
      <c r="C16" s="81">
        <v>15</v>
      </c>
      <c r="D16" s="102">
        <v>2.3</v>
      </c>
      <c r="E16" s="102">
        <v>3.45</v>
      </c>
      <c r="F16" s="102">
        <v>3</v>
      </c>
      <c r="G16" s="102">
        <v>4.5</v>
      </c>
      <c r="H16" s="102">
        <v>0</v>
      </c>
      <c r="I16" s="102">
        <v>0</v>
      </c>
      <c r="J16" s="102">
        <v>35.83</v>
      </c>
      <c r="K16" s="102">
        <v>53.7</v>
      </c>
      <c r="L16" s="102">
        <v>1.8</v>
      </c>
      <c r="M16" s="102">
        <v>3</v>
      </c>
      <c r="N16" s="102">
        <v>22</v>
      </c>
      <c r="O16" s="102">
        <v>81</v>
      </c>
      <c r="P16" s="103">
        <v>3.5</v>
      </c>
      <c r="Q16" s="103">
        <v>5.25</v>
      </c>
      <c r="R16" s="103">
        <v>0.1</v>
      </c>
      <c r="S16" s="103">
        <v>0.15</v>
      </c>
      <c r="T16" s="103">
        <v>54</v>
      </c>
      <c r="U16" s="103">
        <v>81</v>
      </c>
      <c r="V16" s="103">
        <v>26</v>
      </c>
      <c r="W16" s="103">
        <v>39</v>
      </c>
      <c r="X16" s="103">
        <v>0.1</v>
      </c>
      <c r="Y16" s="103">
        <v>0.15</v>
      </c>
      <c r="Z16" s="103">
        <v>0.004</v>
      </c>
      <c r="AA16" s="103">
        <v>0</v>
      </c>
      <c r="AB16" s="103">
        <v>0.1</v>
      </c>
      <c r="AC16" s="103">
        <v>0.15</v>
      </c>
      <c r="AD16" s="103">
        <v>0</v>
      </c>
      <c r="AE16" s="104"/>
      <c r="AF16" s="103">
        <v>0</v>
      </c>
      <c r="AG16" s="99"/>
      <c r="AH16" s="99">
        <v>16</v>
      </c>
      <c r="AI16" s="57" t="s">
        <v>74</v>
      </c>
    </row>
    <row r="17" spans="1:35" ht="27" customHeight="1">
      <c r="A17" s="61" t="s">
        <v>46</v>
      </c>
      <c r="B17" s="95">
        <v>40</v>
      </c>
      <c r="C17" s="81">
        <v>50</v>
      </c>
      <c r="D17" s="102">
        <v>3</v>
      </c>
      <c r="E17" s="102">
        <v>3.95</v>
      </c>
      <c r="F17" s="102">
        <v>1.16</v>
      </c>
      <c r="G17" s="102">
        <v>1.5</v>
      </c>
      <c r="H17" s="102">
        <v>20.56</v>
      </c>
      <c r="I17" s="102">
        <v>24.15</v>
      </c>
      <c r="J17" s="102">
        <v>104.68</v>
      </c>
      <c r="K17" s="102">
        <v>119.45</v>
      </c>
      <c r="L17" s="102">
        <v>2</v>
      </c>
      <c r="M17" s="102">
        <v>2</v>
      </c>
      <c r="N17" s="102">
        <v>9.4</v>
      </c>
      <c r="O17" s="102">
        <v>11.5</v>
      </c>
      <c r="P17" s="102">
        <v>5.2</v>
      </c>
      <c r="Q17" s="102">
        <v>16.5</v>
      </c>
      <c r="R17" s="102">
        <v>0.5</v>
      </c>
      <c r="S17" s="102">
        <v>0.5</v>
      </c>
      <c r="T17" s="102">
        <v>33.6</v>
      </c>
      <c r="U17" s="102">
        <v>1</v>
      </c>
      <c r="V17" s="102">
        <v>0</v>
      </c>
      <c r="W17" s="102">
        <v>1</v>
      </c>
      <c r="X17" s="102">
        <v>0.7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81">
        <v>0</v>
      </c>
      <c r="AE17" s="104"/>
      <c r="AF17" s="103">
        <v>0</v>
      </c>
      <c r="AG17" s="99"/>
      <c r="AH17" s="99">
        <v>18</v>
      </c>
      <c r="AI17" s="57" t="s">
        <v>74</v>
      </c>
    </row>
    <row r="18" spans="1:35" ht="18.75">
      <c r="A18" s="73" t="s">
        <v>6</v>
      </c>
      <c r="B18" s="92"/>
      <c r="C18" s="92"/>
      <c r="D18" s="105">
        <f aca="true" t="shared" si="0" ref="D18:I18">SUM(D14:D17)</f>
        <v>16.8</v>
      </c>
      <c r="E18" s="105">
        <f t="shared" si="0"/>
        <v>19.509999999999998</v>
      </c>
      <c r="F18" s="105">
        <f t="shared" si="0"/>
        <v>16.76</v>
      </c>
      <c r="G18" s="105">
        <f t="shared" si="0"/>
        <v>19.29</v>
      </c>
      <c r="H18" s="105">
        <f t="shared" si="0"/>
        <v>70.75999999999999</v>
      </c>
      <c r="I18" s="105">
        <f t="shared" si="0"/>
        <v>78.88</v>
      </c>
      <c r="J18" s="105">
        <f>SUM(J14:J17)</f>
        <v>501.31</v>
      </c>
      <c r="K18" s="105">
        <f aca="true" t="shared" si="1" ref="K18:AC18">SUM(K14:K17)</f>
        <v>560.79</v>
      </c>
      <c r="L18" s="106">
        <f t="shared" si="1"/>
        <v>53.26</v>
      </c>
      <c r="M18" s="106">
        <f t="shared" si="1"/>
        <v>55.660000000000004</v>
      </c>
      <c r="N18" s="107">
        <f t="shared" si="1"/>
        <v>388.09999999999997</v>
      </c>
      <c r="O18" s="107">
        <f t="shared" si="1"/>
        <v>461.94</v>
      </c>
      <c r="P18" s="107">
        <f t="shared" si="1"/>
        <v>69.4</v>
      </c>
      <c r="Q18" s="107">
        <f t="shared" si="1"/>
        <v>86.08</v>
      </c>
      <c r="R18" s="107">
        <f t="shared" si="1"/>
        <v>1.2999999999999998</v>
      </c>
      <c r="S18" s="107">
        <f t="shared" si="1"/>
        <v>1.4100000000000001</v>
      </c>
      <c r="T18" s="107">
        <f t="shared" si="1"/>
        <v>412.5</v>
      </c>
      <c r="U18" s="107">
        <f t="shared" si="1"/>
        <v>422.78</v>
      </c>
      <c r="V18" s="107">
        <f t="shared" si="1"/>
        <v>80.3</v>
      </c>
      <c r="W18" s="107">
        <f t="shared" si="1"/>
        <v>97</v>
      </c>
      <c r="X18" s="107">
        <f t="shared" si="1"/>
        <v>1</v>
      </c>
      <c r="Y18" s="107">
        <f t="shared" si="1"/>
        <v>0.37</v>
      </c>
      <c r="Z18" s="107">
        <f t="shared" si="1"/>
        <v>0.004</v>
      </c>
      <c r="AA18" s="107">
        <f t="shared" si="1"/>
        <v>0</v>
      </c>
      <c r="AB18" s="107">
        <f t="shared" si="1"/>
        <v>1.8</v>
      </c>
      <c r="AC18" s="107">
        <f t="shared" si="1"/>
        <v>1.91</v>
      </c>
      <c r="AD18" s="107">
        <f>SUM(AD14:AD17)</f>
        <v>0.4</v>
      </c>
      <c r="AE18" s="104"/>
      <c r="AF18" s="109">
        <f>SUM(AF14:AF17)</f>
        <v>27</v>
      </c>
      <c r="AG18" s="99"/>
      <c r="AH18" s="99"/>
      <c r="AI18" s="56"/>
    </row>
    <row r="19" spans="1:35" ht="18.75">
      <c r="A19" s="70" t="s">
        <v>16</v>
      </c>
      <c r="B19" s="96"/>
      <c r="C19" s="96"/>
      <c r="D19" s="135"/>
      <c r="E19" s="135"/>
      <c r="F19" s="135"/>
      <c r="G19" s="135"/>
      <c r="H19" s="135"/>
      <c r="I19" s="135"/>
      <c r="J19" s="140"/>
      <c r="K19" s="140"/>
      <c r="L19" s="135"/>
      <c r="M19" s="135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99"/>
      <c r="AG19" s="99"/>
      <c r="AH19" s="99"/>
      <c r="AI19" s="56"/>
    </row>
    <row r="20" spans="1:35" ht="22.5">
      <c r="A20" s="65" t="s">
        <v>110</v>
      </c>
      <c r="B20" s="96">
        <v>20</v>
      </c>
      <c r="C20" s="96">
        <v>20</v>
      </c>
      <c r="D20" s="135">
        <v>0.25</v>
      </c>
      <c r="E20" s="135">
        <v>0.25</v>
      </c>
      <c r="F20" s="135">
        <v>0.04</v>
      </c>
      <c r="G20" s="135">
        <v>0.04</v>
      </c>
      <c r="H20" s="135">
        <v>0.88</v>
      </c>
      <c r="I20" s="135">
        <v>0.88</v>
      </c>
      <c r="J20" s="135">
        <v>5.37</v>
      </c>
      <c r="K20" s="135">
        <v>5.37</v>
      </c>
      <c r="L20" s="135">
        <v>5</v>
      </c>
      <c r="M20" s="135">
        <v>5</v>
      </c>
      <c r="N20" s="104">
        <v>3.5</v>
      </c>
      <c r="O20" s="104">
        <v>3.5</v>
      </c>
      <c r="P20" s="104">
        <v>5</v>
      </c>
      <c r="Q20" s="104">
        <v>5</v>
      </c>
      <c r="R20" s="104">
        <v>0.45</v>
      </c>
      <c r="S20" s="104">
        <v>0.45</v>
      </c>
      <c r="T20" s="104">
        <v>6.5</v>
      </c>
      <c r="U20" s="104">
        <v>6.5</v>
      </c>
      <c r="V20" s="104">
        <v>0</v>
      </c>
      <c r="W20" s="104">
        <v>0</v>
      </c>
      <c r="X20" s="104">
        <v>0.17</v>
      </c>
      <c r="Y20" s="104">
        <v>0.17</v>
      </c>
      <c r="Z20" s="104">
        <v>0.01</v>
      </c>
      <c r="AA20" s="104">
        <v>0.01</v>
      </c>
      <c r="AB20" s="104">
        <v>4.35</v>
      </c>
      <c r="AC20" s="104">
        <v>4.35</v>
      </c>
      <c r="AD20" s="104"/>
      <c r="AE20" s="104"/>
      <c r="AF20" s="99"/>
      <c r="AG20" s="99"/>
      <c r="AH20" s="99">
        <v>71</v>
      </c>
      <c r="AI20" s="57" t="s">
        <v>78</v>
      </c>
    </row>
    <row r="21" spans="1:35" ht="27" customHeight="1">
      <c r="A21" s="65" t="s">
        <v>150</v>
      </c>
      <c r="B21" s="96" t="str">
        <f>"200"</f>
        <v>200</v>
      </c>
      <c r="C21" s="96" t="str">
        <f>"250"</f>
        <v>250</v>
      </c>
      <c r="D21" s="135">
        <v>2.15</v>
      </c>
      <c r="E21" s="135">
        <v>2.69</v>
      </c>
      <c r="F21" s="135">
        <v>2.27</v>
      </c>
      <c r="G21" s="135">
        <v>2.84</v>
      </c>
      <c r="H21" s="135">
        <v>13.96</v>
      </c>
      <c r="I21" s="135">
        <v>17.45</v>
      </c>
      <c r="J21" s="135">
        <v>94.6</v>
      </c>
      <c r="K21" s="135">
        <v>118.25</v>
      </c>
      <c r="L21" s="135">
        <v>40</v>
      </c>
      <c r="M21" s="135">
        <v>50</v>
      </c>
      <c r="N21" s="136">
        <v>23.36</v>
      </c>
      <c r="O21" s="136">
        <v>29.2</v>
      </c>
      <c r="P21" s="136">
        <v>21.82</v>
      </c>
      <c r="Q21" s="136">
        <v>27.28</v>
      </c>
      <c r="R21" s="136">
        <v>0.9</v>
      </c>
      <c r="S21" s="136">
        <v>1.13</v>
      </c>
      <c r="T21" s="136">
        <v>0</v>
      </c>
      <c r="U21" s="136">
        <v>0</v>
      </c>
      <c r="V21" s="136">
        <v>0</v>
      </c>
      <c r="W21" s="136">
        <v>0</v>
      </c>
      <c r="X21" s="136">
        <v>1.14</v>
      </c>
      <c r="Y21" s="136">
        <v>1.43</v>
      </c>
      <c r="Z21" s="136">
        <v>0.9</v>
      </c>
      <c r="AA21" s="136">
        <v>1.13</v>
      </c>
      <c r="AB21" s="136">
        <v>6.6</v>
      </c>
      <c r="AC21" s="136">
        <v>8.25</v>
      </c>
      <c r="AD21" s="104"/>
      <c r="AE21" s="104"/>
      <c r="AF21" s="99"/>
      <c r="AG21" s="99"/>
      <c r="AH21" s="99">
        <v>91</v>
      </c>
      <c r="AI21" s="57" t="s">
        <v>78</v>
      </c>
    </row>
    <row r="22" spans="1:35" ht="48" customHeight="1">
      <c r="A22" s="65" t="s">
        <v>131</v>
      </c>
      <c r="B22" s="96">
        <v>200</v>
      </c>
      <c r="C22" s="96">
        <v>250</v>
      </c>
      <c r="D22" s="135">
        <v>15.1</v>
      </c>
      <c r="E22" s="135">
        <v>20.14</v>
      </c>
      <c r="F22" s="135">
        <v>18.18</v>
      </c>
      <c r="G22" s="135">
        <v>24.24</v>
      </c>
      <c r="H22" s="135">
        <v>26.96</v>
      </c>
      <c r="I22" s="135">
        <v>35.94</v>
      </c>
      <c r="J22" s="135">
        <v>334.15</v>
      </c>
      <c r="K22" s="135">
        <v>445.53</v>
      </c>
      <c r="L22" s="135">
        <v>37.69</v>
      </c>
      <c r="M22" s="135">
        <v>50.25</v>
      </c>
      <c r="N22" s="135">
        <v>34.76</v>
      </c>
      <c r="O22" s="135">
        <v>46.35</v>
      </c>
      <c r="P22" s="104">
        <v>40.53</v>
      </c>
      <c r="Q22" s="104">
        <v>54.04</v>
      </c>
      <c r="R22" s="104">
        <v>1.48</v>
      </c>
      <c r="S22" s="104">
        <v>1.97</v>
      </c>
      <c r="T22" s="104">
        <v>131.5</v>
      </c>
      <c r="U22" s="104">
        <v>175.33</v>
      </c>
      <c r="V22" s="104">
        <v>14.6</v>
      </c>
      <c r="W22" s="104">
        <v>19.47</v>
      </c>
      <c r="X22" s="104">
        <v>0.37</v>
      </c>
      <c r="Y22" s="104">
        <v>0.49</v>
      </c>
      <c r="Z22" s="104">
        <v>0.08</v>
      </c>
      <c r="AA22" s="104">
        <v>0.11</v>
      </c>
      <c r="AB22" s="104">
        <v>4.52</v>
      </c>
      <c r="AC22" s="104">
        <v>6.03</v>
      </c>
      <c r="AD22" s="104"/>
      <c r="AE22" s="104"/>
      <c r="AF22" s="99"/>
      <c r="AG22" s="99"/>
      <c r="AH22" s="99">
        <v>292</v>
      </c>
      <c r="AI22" s="57" t="s">
        <v>78</v>
      </c>
    </row>
    <row r="23" spans="1:35" ht="37.5">
      <c r="A23" s="65" t="s">
        <v>132</v>
      </c>
      <c r="B23" s="96" t="str">
        <f>"200"</f>
        <v>200</v>
      </c>
      <c r="C23" s="96" t="str">
        <f>"200"</f>
        <v>200</v>
      </c>
      <c r="D23" s="135">
        <v>0.66</v>
      </c>
      <c r="E23" s="135">
        <v>0.66</v>
      </c>
      <c r="F23" s="135">
        <v>0.09</v>
      </c>
      <c r="G23" s="135">
        <v>0.09</v>
      </c>
      <c r="H23" s="135">
        <v>32.01</v>
      </c>
      <c r="I23" s="135">
        <v>32.01</v>
      </c>
      <c r="J23" s="135">
        <v>132.8</v>
      </c>
      <c r="K23" s="135">
        <v>132.8</v>
      </c>
      <c r="L23" s="135">
        <v>4.5</v>
      </c>
      <c r="M23" s="135">
        <v>4.5</v>
      </c>
      <c r="N23" s="136">
        <v>32.48</v>
      </c>
      <c r="O23" s="136">
        <v>32.48</v>
      </c>
      <c r="P23" s="136">
        <v>17.46</v>
      </c>
      <c r="Q23" s="136">
        <v>17.46</v>
      </c>
      <c r="R23" s="136">
        <v>0.7</v>
      </c>
      <c r="S23" s="136">
        <v>0.7</v>
      </c>
      <c r="T23" s="136">
        <v>23.44</v>
      </c>
      <c r="U23" s="136">
        <v>23.44</v>
      </c>
      <c r="V23" s="136">
        <v>0</v>
      </c>
      <c r="W23" s="136">
        <v>0</v>
      </c>
      <c r="X23" s="136">
        <v>0.51</v>
      </c>
      <c r="Y23" s="136">
        <v>0.51</v>
      </c>
      <c r="Z23" s="136">
        <v>0.02</v>
      </c>
      <c r="AA23" s="136">
        <v>0.02</v>
      </c>
      <c r="AB23" s="136">
        <v>0.73</v>
      </c>
      <c r="AC23" s="136">
        <v>0.73</v>
      </c>
      <c r="AD23" s="104"/>
      <c r="AE23" s="104"/>
      <c r="AF23" s="99"/>
      <c r="AG23" s="99"/>
      <c r="AH23" s="99">
        <v>349</v>
      </c>
      <c r="AI23" s="57" t="s">
        <v>78</v>
      </c>
    </row>
    <row r="24" spans="1:35" ht="18.75">
      <c r="A24" s="65" t="s">
        <v>8</v>
      </c>
      <c r="B24" s="96">
        <v>50</v>
      </c>
      <c r="C24" s="96">
        <v>70</v>
      </c>
      <c r="D24" s="135">
        <v>3.43</v>
      </c>
      <c r="E24" s="135">
        <v>5.15</v>
      </c>
      <c r="F24" s="135">
        <v>0.62</v>
      </c>
      <c r="G24" s="135">
        <v>0.94</v>
      </c>
      <c r="H24" s="135">
        <v>17.37</v>
      </c>
      <c r="I24" s="135">
        <v>26.05</v>
      </c>
      <c r="J24" s="135">
        <v>86.73</v>
      </c>
      <c r="K24" s="135">
        <v>123.75</v>
      </c>
      <c r="L24" s="135">
        <v>2</v>
      </c>
      <c r="M24" s="135">
        <v>3.12</v>
      </c>
      <c r="N24" s="136">
        <v>6.9</v>
      </c>
      <c r="O24" s="136">
        <v>11.5</v>
      </c>
      <c r="P24" s="104">
        <v>9.9</v>
      </c>
      <c r="Q24" s="104">
        <v>16.5</v>
      </c>
      <c r="R24" s="104">
        <v>26.1</v>
      </c>
      <c r="S24" s="104">
        <v>43.5</v>
      </c>
      <c r="T24" s="104">
        <v>0.6</v>
      </c>
      <c r="U24" s="104">
        <v>1</v>
      </c>
      <c r="V24" s="104">
        <v>0.6</v>
      </c>
      <c r="W24" s="104">
        <v>1</v>
      </c>
      <c r="X24" s="104">
        <v>0</v>
      </c>
      <c r="Y24" s="104">
        <v>0</v>
      </c>
      <c r="Z24" s="104">
        <v>0.39</v>
      </c>
      <c r="AA24" s="104">
        <v>0.65</v>
      </c>
      <c r="AB24" s="104">
        <v>0</v>
      </c>
      <c r="AC24" s="104">
        <v>0</v>
      </c>
      <c r="AD24" s="104"/>
      <c r="AE24" s="104"/>
      <c r="AF24" s="99"/>
      <c r="AG24" s="99"/>
      <c r="AH24" s="99"/>
      <c r="AI24" s="56"/>
    </row>
    <row r="25" spans="1:35" ht="18.75">
      <c r="A25" s="65" t="s">
        <v>4</v>
      </c>
      <c r="B25" s="96">
        <v>40</v>
      </c>
      <c r="C25" s="96" t="s">
        <v>35</v>
      </c>
      <c r="D25" s="135">
        <v>2.37</v>
      </c>
      <c r="E25" s="135">
        <v>3.95</v>
      </c>
      <c r="F25" s="135">
        <v>0.3</v>
      </c>
      <c r="G25" s="135">
        <v>0.5</v>
      </c>
      <c r="H25" s="135">
        <v>14.49</v>
      </c>
      <c r="I25" s="135">
        <v>24.15</v>
      </c>
      <c r="J25" s="135">
        <v>71.67</v>
      </c>
      <c r="K25" s="135">
        <v>119.45</v>
      </c>
      <c r="L25" s="135">
        <v>1.8</v>
      </c>
      <c r="M25" s="135">
        <v>3</v>
      </c>
      <c r="N25" s="104">
        <v>6.9</v>
      </c>
      <c r="O25" s="104">
        <v>11.5</v>
      </c>
      <c r="P25" s="104">
        <v>9.9</v>
      </c>
      <c r="Q25" s="104">
        <v>16.5</v>
      </c>
      <c r="R25" s="104">
        <v>26.1</v>
      </c>
      <c r="S25" s="104">
        <v>43.5</v>
      </c>
      <c r="T25" s="104">
        <v>0.6</v>
      </c>
      <c r="U25" s="104">
        <v>1</v>
      </c>
      <c r="V25" s="104">
        <v>0.6</v>
      </c>
      <c r="W25" s="104">
        <v>1</v>
      </c>
      <c r="X25" s="104">
        <v>0</v>
      </c>
      <c r="Y25" s="104">
        <v>0</v>
      </c>
      <c r="Z25" s="104">
        <v>0.39</v>
      </c>
      <c r="AA25" s="104">
        <v>0.65</v>
      </c>
      <c r="AB25" s="104">
        <v>0</v>
      </c>
      <c r="AC25" s="104">
        <v>0</v>
      </c>
      <c r="AD25" s="104"/>
      <c r="AE25" s="104"/>
      <c r="AF25" s="99"/>
      <c r="AG25" s="99"/>
      <c r="AH25" s="99"/>
      <c r="AI25" s="56"/>
    </row>
    <row r="26" spans="1:35" ht="18.75">
      <c r="A26" s="73" t="s">
        <v>6</v>
      </c>
      <c r="B26" s="96"/>
      <c r="C26" s="98"/>
      <c r="D26" s="140">
        <f aca="true" t="shared" si="2" ref="D26:AC26">SUM(D20:D25)</f>
        <v>23.96</v>
      </c>
      <c r="E26" s="140">
        <f t="shared" si="2"/>
        <v>32.84</v>
      </c>
      <c r="F26" s="140">
        <f t="shared" si="2"/>
        <v>21.5</v>
      </c>
      <c r="G26" s="140">
        <f t="shared" si="2"/>
        <v>28.65</v>
      </c>
      <c r="H26" s="140">
        <f t="shared" si="2"/>
        <v>105.67</v>
      </c>
      <c r="I26" s="140">
        <f t="shared" si="2"/>
        <v>136.48</v>
      </c>
      <c r="J26" s="140">
        <f t="shared" si="2"/>
        <v>725.32</v>
      </c>
      <c r="K26" s="140">
        <f t="shared" si="2"/>
        <v>945.1500000000001</v>
      </c>
      <c r="L26" s="141">
        <f t="shared" si="2"/>
        <v>90.99</v>
      </c>
      <c r="M26" s="141">
        <f t="shared" si="2"/>
        <v>115.87</v>
      </c>
      <c r="N26" s="140">
        <f t="shared" si="2"/>
        <v>107.9</v>
      </c>
      <c r="O26" s="140">
        <f t="shared" si="2"/>
        <v>134.53</v>
      </c>
      <c r="P26" s="140">
        <f t="shared" si="2"/>
        <v>104.61000000000001</v>
      </c>
      <c r="Q26" s="140">
        <f t="shared" si="2"/>
        <v>136.78</v>
      </c>
      <c r="R26" s="140">
        <f t="shared" si="2"/>
        <v>55.730000000000004</v>
      </c>
      <c r="S26" s="140">
        <f t="shared" si="2"/>
        <v>91.25</v>
      </c>
      <c r="T26" s="140">
        <f t="shared" si="2"/>
        <v>162.64</v>
      </c>
      <c r="U26" s="140">
        <f t="shared" si="2"/>
        <v>207.27</v>
      </c>
      <c r="V26" s="140">
        <f t="shared" si="2"/>
        <v>15.799999999999999</v>
      </c>
      <c r="W26" s="140">
        <f t="shared" si="2"/>
        <v>21.47</v>
      </c>
      <c r="X26" s="140">
        <f t="shared" si="2"/>
        <v>2.1899999999999995</v>
      </c>
      <c r="Y26" s="140">
        <f t="shared" si="2"/>
        <v>2.5999999999999996</v>
      </c>
      <c r="Z26" s="140">
        <f t="shared" si="2"/>
        <v>1.79</v>
      </c>
      <c r="AA26" s="140">
        <f t="shared" si="2"/>
        <v>2.57</v>
      </c>
      <c r="AB26" s="140">
        <f t="shared" si="2"/>
        <v>16.2</v>
      </c>
      <c r="AC26" s="140">
        <f t="shared" si="2"/>
        <v>19.36</v>
      </c>
      <c r="AD26" s="104"/>
      <c r="AE26" s="104"/>
      <c r="AF26" s="99"/>
      <c r="AG26" s="99"/>
      <c r="AH26" s="99"/>
      <c r="AI26" s="56"/>
    </row>
    <row r="27" spans="1:35" ht="18.75">
      <c r="A27" s="70" t="s">
        <v>15</v>
      </c>
      <c r="B27" s="96"/>
      <c r="C27" s="98"/>
      <c r="D27" s="142"/>
      <c r="E27" s="142"/>
      <c r="F27" s="142"/>
      <c r="G27" s="142"/>
      <c r="H27" s="142"/>
      <c r="I27" s="142"/>
      <c r="J27" s="140"/>
      <c r="K27" s="140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99"/>
      <c r="AG27" s="99"/>
      <c r="AH27" s="99"/>
      <c r="AI27" s="56"/>
    </row>
    <row r="28" spans="1:35" ht="18.75">
      <c r="A28" s="65" t="s">
        <v>5</v>
      </c>
      <c r="B28" s="96" t="str">
        <f>"160"</f>
        <v>160</v>
      </c>
      <c r="C28" s="96" t="str">
        <f>"160"</f>
        <v>160</v>
      </c>
      <c r="D28" s="135">
        <v>1.44</v>
      </c>
      <c r="E28" s="135">
        <v>1.44</v>
      </c>
      <c r="F28" s="135">
        <v>0.32</v>
      </c>
      <c r="G28" s="135">
        <v>0.32</v>
      </c>
      <c r="H28" s="135">
        <v>12.96</v>
      </c>
      <c r="I28" s="135">
        <v>12.96</v>
      </c>
      <c r="J28" s="135">
        <v>64.13</v>
      </c>
      <c r="K28" s="135">
        <v>64.13</v>
      </c>
      <c r="L28" s="104"/>
      <c r="M28" s="104"/>
      <c r="N28" s="135">
        <v>35</v>
      </c>
      <c r="O28" s="135">
        <v>35</v>
      </c>
      <c r="P28" s="135">
        <v>13</v>
      </c>
      <c r="Q28" s="135">
        <v>13</v>
      </c>
      <c r="R28" s="135">
        <v>0.3</v>
      </c>
      <c r="S28" s="135">
        <v>0.3</v>
      </c>
      <c r="T28" s="135">
        <v>23</v>
      </c>
      <c r="U28" s="135">
        <v>23</v>
      </c>
      <c r="V28" s="135">
        <v>0</v>
      </c>
      <c r="W28" s="135">
        <v>0</v>
      </c>
      <c r="X28" s="135">
        <v>0.2</v>
      </c>
      <c r="Y28" s="135">
        <v>0.2</v>
      </c>
      <c r="Z28" s="135">
        <v>0.04</v>
      </c>
      <c r="AA28" s="135">
        <v>0.04</v>
      </c>
      <c r="AB28" s="135">
        <v>60</v>
      </c>
      <c r="AC28" s="135">
        <v>60</v>
      </c>
      <c r="AD28" s="104"/>
      <c r="AE28" s="104"/>
      <c r="AF28" s="99"/>
      <c r="AG28" s="99"/>
      <c r="AH28" s="99"/>
      <c r="AI28" s="56"/>
    </row>
    <row r="29" spans="1:35" ht="22.5">
      <c r="A29" s="65" t="s">
        <v>133</v>
      </c>
      <c r="B29" s="96">
        <v>50</v>
      </c>
      <c r="C29" s="96">
        <v>50</v>
      </c>
      <c r="D29" s="135">
        <v>3.78</v>
      </c>
      <c r="E29" s="135">
        <v>3.78</v>
      </c>
      <c r="F29" s="135">
        <v>5.39</v>
      </c>
      <c r="G29" s="135">
        <v>5.39</v>
      </c>
      <c r="H29" s="135">
        <v>23.61</v>
      </c>
      <c r="I29" s="135">
        <v>23.61</v>
      </c>
      <c r="J29" s="135">
        <v>159.86</v>
      </c>
      <c r="K29" s="135">
        <v>159.86</v>
      </c>
      <c r="L29" s="104"/>
      <c r="M29" s="104"/>
      <c r="N29" s="136">
        <v>0.5</v>
      </c>
      <c r="O29" s="136">
        <v>0.5</v>
      </c>
      <c r="P29" s="136">
        <v>13.5</v>
      </c>
      <c r="Q29" s="136">
        <v>13.5</v>
      </c>
      <c r="R29" s="136">
        <v>0.65</v>
      </c>
      <c r="S29" s="136">
        <v>0.65</v>
      </c>
      <c r="T29" s="136">
        <v>35</v>
      </c>
      <c r="U29" s="136">
        <v>35</v>
      </c>
      <c r="V29" s="136">
        <v>2</v>
      </c>
      <c r="W29" s="136">
        <v>2</v>
      </c>
      <c r="X29" s="136">
        <v>2.33</v>
      </c>
      <c r="Y29" s="136">
        <v>2.33</v>
      </c>
      <c r="Z29" s="136">
        <v>0.6</v>
      </c>
      <c r="AA29" s="136">
        <v>0.6</v>
      </c>
      <c r="AB29" s="136">
        <v>0</v>
      </c>
      <c r="AC29" s="136">
        <v>0</v>
      </c>
      <c r="AD29" s="104"/>
      <c r="AE29" s="104"/>
      <c r="AF29" s="99"/>
      <c r="AG29" s="99"/>
      <c r="AH29" s="99">
        <v>424</v>
      </c>
      <c r="AI29" s="57" t="s">
        <v>78</v>
      </c>
    </row>
    <row r="30" spans="1:35" ht="22.5">
      <c r="A30" s="65" t="s">
        <v>123</v>
      </c>
      <c r="B30" s="96" t="str">
        <f>"200"</f>
        <v>200</v>
      </c>
      <c r="C30" s="98">
        <v>200</v>
      </c>
      <c r="D30" s="135">
        <v>5.8</v>
      </c>
      <c r="E30" s="135">
        <v>5.8</v>
      </c>
      <c r="F30" s="104">
        <v>3.2</v>
      </c>
      <c r="G30" s="104">
        <v>3.2</v>
      </c>
      <c r="H30" s="104">
        <v>8.4</v>
      </c>
      <c r="I30" s="104">
        <v>8.4</v>
      </c>
      <c r="J30" s="104">
        <v>102</v>
      </c>
      <c r="K30" s="104">
        <v>102</v>
      </c>
      <c r="L30" s="104">
        <v>20.8</v>
      </c>
      <c r="M30" s="104">
        <v>20.8</v>
      </c>
      <c r="N30" s="104">
        <v>248</v>
      </c>
      <c r="O30" s="104">
        <v>248</v>
      </c>
      <c r="P30" s="104">
        <v>28</v>
      </c>
      <c r="Q30" s="104">
        <v>28</v>
      </c>
      <c r="R30" s="104">
        <v>0.2</v>
      </c>
      <c r="S30" s="104">
        <v>0.2</v>
      </c>
      <c r="T30" s="104">
        <v>184</v>
      </c>
      <c r="U30" s="104">
        <v>184</v>
      </c>
      <c r="V30" s="104">
        <v>40</v>
      </c>
      <c r="W30" s="104">
        <v>40</v>
      </c>
      <c r="X30" s="104">
        <v>0</v>
      </c>
      <c r="Y30" s="104">
        <v>0</v>
      </c>
      <c r="Z30" s="104">
        <v>0.04</v>
      </c>
      <c r="AA30" s="104">
        <v>0.04</v>
      </c>
      <c r="AB30" s="104">
        <v>0.6</v>
      </c>
      <c r="AC30" s="104">
        <v>0.6</v>
      </c>
      <c r="AD30" s="104"/>
      <c r="AE30" s="104"/>
      <c r="AF30" s="99"/>
      <c r="AG30" s="99"/>
      <c r="AH30" s="99">
        <v>386</v>
      </c>
      <c r="AI30" s="57" t="s">
        <v>78</v>
      </c>
    </row>
    <row r="31" spans="1:35" ht="15">
      <c r="A31" s="68" t="s">
        <v>6</v>
      </c>
      <c r="B31" s="96"/>
      <c r="C31" s="98"/>
      <c r="D31" s="109">
        <f aca="true" t="shared" si="3" ref="D31:M31">SUM(D28:D30)</f>
        <v>11.02</v>
      </c>
      <c r="E31" s="109">
        <f t="shared" si="3"/>
        <v>11.02</v>
      </c>
      <c r="F31" s="109">
        <f t="shared" si="3"/>
        <v>8.91</v>
      </c>
      <c r="G31" s="109">
        <f t="shared" si="3"/>
        <v>8.91</v>
      </c>
      <c r="H31" s="109">
        <f t="shared" si="3"/>
        <v>44.97</v>
      </c>
      <c r="I31" s="109">
        <f t="shared" si="3"/>
        <v>44.97</v>
      </c>
      <c r="J31" s="109">
        <f t="shared" si="3"/>
        <v>325.99</v>
      </c>
      <c r="K31" s="109">
        <f t="shared" si="3"/>
        <v>325.99</v>
      </c>
      <c r="L31" s="143">
        <f t="shared" si="3"/>
        <v>20.8</v>
      </c>
      <c r="M31" s="143">
        <f t="shared" si="3"/>
        <v>20.8</v>
      </c>
      <c r="N31" s="109">
        <f aca="true" t="shared" si="4" ref="N31:AC31">SUM(N28:N30)</f>
        <v>283.5</v>
      </c>
      <c r="O31" s="109">
        <f t="shared" si="4"/>
        <v>283.5</v>
      </c>
      <c r="P31" s="109">
        <f t="shared" si="4"/>
        <v>54.5</v>
      </c>
      <c r="Q31" s="109">
        <f t="shared" si="4"/>
        <v>54.5</v>
      </c>
      <c r="R31" s="109">
        <f t="shared" si="4"/>
        <v>1.15</v>
      </c>
      <c r="S31" s="109">
        <f t="shared" si="4"/>
        <v>1.15</v>
      </c>
      <c r="T31" s="109">
        <f t="shared" si="4"/>
        <v>242</v>
      </c>
      <c r="U31" s="109">
        <f t="shared" si="4"/>
        <v>242</v>
      </c>
      <c r="V31" s="109">
        <f t="shared" si="4"/>
        <v>42</v>
      </c>
      <c r="W31" s="109">
        <f t="shared" si="4"/>
        <v>42</v>
      </c>
      <c r="X31" s="109">
        <f t="shared" si="4"/>
        <v>2.5300000000000002</v>
      </c>
      <c r="Y31" s="109">
        <f t="shared" si="4"/>
        <v>2.5300000000000002</v>
      </c>
      <c r="Z31" s="109">
        <f t="shared" si="4"/>
        <v>0.68</v>
      </c>
      <c r="AA31" s="109">
        <f t="shared" si="4"/>
        <v>0.68</v>
      </c>
      <c r="AB31" s="109">
        <f t="shared" si="4"/>
        <v>60.6</v>
      </c>
      <c r="AC31" s="109">
        <f t="shared" si="4"/>
        <v>60.6</v>
      </c>
      <c r="AD31" s="104"/>
      <c r="AE31" s="104"/>
      <c r="AF31" s="99"/>
      <c r="AG31" s="99"/>
      <c r="AH31" s="99"/>
      <c r="AI31" s="56"/>
    </row>
    <row r="32" spans="1:35" ht="15">
      <c r="A32" s="68" t="s">
        <v>7</v>
      </c>
      <c r="B32" s="96"/>
      <c r="C32" s="98"/>
      <c r="D32" s="109">
        <f>D18+D26+D31</f>
        <v>51.78</v>
      </c>
      <c r="E32" s="140">
        <f aca="true" t="shared" si="5" ref="E32:K32">E31+E26+E18</f>
        <v>63.37</v>
      </c>
      <c r="F32" s="109">
        <f t="shared" si="5"/>
        <v>47.17</v>
      </c>
      <c r="G32" s="109">
        <f t="shared" si="5"/>
        <v>56.85</v>
      </c>
      <c r="H32" s="109">
        <f t="shared" si="5"/>
        <v>221.39999999999998</v>
      </c>
      <c r="I32" s="109">
        <f t="shared" si="5"/>
        <v>260.33</v>
      </c>
      <c r="J32" s="109">
        <f t="shared" si="5"/>
        <v>1552.62</v>
      </c>
      <c r="K32" s="109">
        <f t="shared" si="5"/>
        <v>1831.93</v>
      </c>
      <c r="L32" s="109"/>
      <c r="M32" s="109"/>
      <c r="N32" s="109">
        <f aca="true" t="shared" si="6" ref="N32:AC32">N31+N26+N18</f>
        <v>779.5</v>
      </c>
      <c r="O32" s="109">
        <f t="shared" si="6"/>
        <v>879.97</v>
      </c>
      <c r="P32" s="109">
        <f t="shared" si="6"/>
        <v>228.51000000000002</v>
      </c>
      <c r="Q32" s="109">
        <f t="shared" si="6"/>
        <v>277.36</v>
      </c>
      <c r="R32" s="109">
        <f t="shared" si="6"/>
        <v>58.18</v>
      </c>
      <c r="S32" s="109">
        <f t="shared" si="6"/>
        <v>93.81</v>
      </c>
      <c r="T32" s="109">
        <f t="shared" si="6"/>
        <v>817.14</v>
      </c>
      <c r="U32" s="109">
        <f t="shared" si="6"/>
        <v>872.05</v>
      </c>
      <c r="V32" s="109">
        <f t="shared" si="6"/>
        <v>138.1</v>
      </c>
      <c r="W32" s="109">
        <f t="shared" si="6"/>
        <v>160.47</v>
      </c>
      <c r="X32" s="109">
        <f t="shared" si="6"/>
        <v>5.72</v>
      </c>
      <c r="Y32" s="109">
        <f t="shared" si="6"/>
        <v>5.5</v>
      </c>
      <c r="Z32" s="109">
        <f t="shared" si="6"/>
        <v>2.474</v>
      </c>
      <c r="AA32" s="109">
        <f t="shared" si="6"/>
        <v>3.25</v>
      </c>
      <c r="AB32" s="109">
        <f t="shared" si="6"/>
        <v>78.6</v>
      </c>
      <c r="AC32" s="109">
        <f t="shared" si="6"/>
        <v>81.87</v>
      </c>
      <c r="AD32" s="104"/>
      <c r="AE32" s="104"/>
      <c r="AF32" s="99"/>
      <c r="AG32" s="99"/>
      <c r="AH32" s="99"/>
      <c r="AI32" s="56"/>
    </row>
    <row r="33" spans="1:35" ht="12.75">
      <c r="A33" s="75"/>
      <c r="B33" s="98"/>
      <c r="C33" s="98"/>
      <c r="D33" s="104"/>
      <c r="E33" s="104"/>
      <c r="F33" s="104"/>
      <c r="G33" s="104"/>
      <c r="H33" s="104"/>
      <c r="I33" s="104"/>
      <c r="J33" s="104"/>
      <c r="K33" s="104"/>
      <c r="L33" s="144"/>
      <c r="M33" s="14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99"/>
      <c r="AG33" s="99"/>
      <c r="AH33" s="99"/>
      <c r="AI33" s="40"/>
    </row>
    <row r="34" spans="2:31" ht="12.75">
      <c r="B34" s="41"/>
      <c r="C34" s="41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7"/>
    </row>
    <row r="35" spans="4:31" ht="12.75"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</sheetData>
  <sheetProtection/>
  <mergeCells count="20"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  <mergeCell ref="I7:K7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zoomScalePageLayoutView="0" workbookViewId="0" topLeftCell="G9">
      <selection activeCell="P38" sqref="P38"/>
    </sheetView>
  </sheetViews>
  <sheetFormatPr defaultColWidth="9.00390625" defaultRowHeight="12.75"/>
  <cols>
    <col min="1" max="1" width="28.75390625" style="0" customWidth="1"/>
    <col min="2" max="2" width="5.875" style="23" customWidth="1"/>
    <col min="3" max="3" width="5.75390625" style="23" customWidth="1"/>
    <col min="4" max="4" width="8.875" style="0" customWidth="1"/>
    <col min="5" max="5" width="6.75390625" style="0" customWidth="1"/>
    <col min="6" max="6" width="7.25390625" style="0" customWidth="1"/>
    <col min="7" max="7" width="8.875" style="0" customWidth="1"/>
    <col min="8" max="9" width="9.25390625" style="0" bestFit="1" customWidth="1"/>
    <col min="10" max="11" width="9.625" style="0" bestFit="1" customWidth="1"/>
    <col min="12" max="13" width="0" style="0" hidden="1" customWidth="1"/>
    <col min="14" max="29" width="9.25390625" style="0" bestFit="1" customWidth="1"/>
    <col min="34" max="34" width="14.75390625" style="0" customWidth="1"/>
    <col min="35" max="35" width="30.625" style="0" customWidth="1"/>
  </cols>
  <sheetData>
    <row r="1" spans="1:81" s="2" customFormat="1" ht="24.75" customHeight="1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15">
      <c r="A6" s="2" t="s">
        <v>45</v>
      </c>
      <c r="B6" s="3"/>
      <c r="D6" s="3"/>
      <c r="E6" s="3"/>
      <c r="F6" s="3"/>
      <c r="G6" s="3"/>
      <c r="H6" s="3"/>
      <c r="J6" s="3"/>
      <c r="CC6" s="3"/>
    </row>
    <row r="7" spans="2:81" s="2" customFormat="1" ht="15">
      <c r="B7" s="3"/>
      <c r="D7" s="3"/>
      <c r="E7" s="3"/>
      <c r="F7" s="3"/>
      <c r="G7" s="3"/>
      <c r="H7" s="3"/>
      <c r="J7" s="3"/>
      <c r="CC7" s="3"/>
    </row>
    <row r="8" spans="2:81" s="2" customFormat="1" ht="20.25">
      <c r="B8" s="3"/>
      <c r="D8" s="3"/>
      <c r="E8" s="3"/>
      <c r="F8" s="3"/>
      <c r="G8" s="3"/>
      <c r="H8" s="3"/>
      <c r="J8" s="191" t="s">
        <v>161</v>
      </c>
      <c r="K8" s="191"/>
      <c r="L8" s="191"/>
      <c r="M8" s="191"/>
      <c r="N8" s="191"/>
      <c r="CC8" s="3"/>
    </row>
    <row r="10" spans="1:35" ht="12.75" customHeight="1">
      <c r="A10" s="169" t="s">
        <v>0</v>
      </c>
      <c r="B10" s="170" t="s">
        <v>2</v>
      </c>
      <c r="C10" s="171"/>
      <c r="D10" s="174" t="s">
        <v>1</v>
      </c>
      <c r="E10" s="175"/>
      <c r="F10" s="174" t="s">
        <v>3</v>
      </c>
      <c r="G10" s="175"/>
      <c r="H10" s="169" t="s">
        <v>19</v>
      </c>
      <c r="I10" s="169"/>
      <c r="J10" s="180" t="s">
        <v>60</v>
      </c>
      <c r="K10" s="180"/>
      <c r="L10" s="181" t="s">
        <v>21</v>
      </c>
      <c r="M10" s="182"/>
      <c r="N10" s="166" t="s">
        <v>61</v>
      </c>
      <c r="O10" s="167"/>
      <c r="P10" s="167"/>
      <c r="Q10" s="167"/>
      <c r="R10" s="167"/>
      <c r="S10" s="167"/>
      <c r="T10" s="167"/>
      <c r="U10" s="168"/>
      <c r="V10" s="160" t="s">
        <v>25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2"/>
      <c r="AH10" s="40"/>
      <c r="AI10" s="40"/>
    </row>
    <row r="11" spans="1:35" ht="12.75" customHeight="1">
      <c r="A11" s="169"/>
      <c r="B11" s="172"/>
      <c r="C11" s="173"/>
      <c r="D11" s="176"/>
      <c r="E11" s="177"/>
      <c r="F11" s="178"/>
      <c r="G11" s="179"/>
      <c r="H11" s="169"/>
      <c r="I11" s="169"/>
      <c r="J11" s="180"/>
      <c r="K11" s="180"/>
      <c r="L11" s="183"/>
      <c r="M11" s="184"/>
      <c r="N11" s="160" t="s">
        <v>72</v>
      </c>
      <c r="O11" s="162"/>
      <c r="P11" s="160" t="s">
        <v>66</v>
      </c>
      <c r="Q11" s="162"/>
      <c r="R11" s="160" t="s">
        <v>67</v>
      </c>
      <c r="S11" s="162"/>
      <c r="T11" s="160" t="s">
        <v>65</v>
      </c>
      <c r="U11" s="162"/>
      <c r="V11" s="163" t="s">
        <v>29</v>
      </c>
      <c r="W11" s="163"/>
      <c r="X11" s="163" t="s">
        <v>73</v>
      </c>
      <c r="Y11" s="163"/>
      <c r="Z11" s="163" t="s">
        <v>62</v>
      </c>
      <c r="AA11" s="163"/>
      <c r="AB11" s="163" t="s">
        <v>30</v>
      </c>
      <c r="AC11" s="163"/>
      <c r="AD11" s="185" t="s">
        <v>68</v>
      </c>
      <c r="AE11" s="185"/>
      <c r="AF11" s="185" t="s">
        <v>69</v>
      </c>
      <c r="AG11" s="185"/>
      <c r="AH11" s="43" t="s">
        <v>70</v>
      </c>
      <c r="AI11" s="43" t="s">
        <v>71</v>
      </c>
    </row>
    <row r="12" spans="2:35" ht="12.75">
      <c r="B12" s="120" t="s">
        <v>22</v>
      </c>
      <c r="C12" s="120" t="s">
        <v>23</v>
      </c>
      <c r="D12" s="121" t="s">
        <v>22</v>
      </c>
      <c r="E12" s="121" t="s">
        <v>23</v>
      </c>
      <c r="F12" s="121" t="s">
        <v>22</v>
      </c>
      <c r="G12" s="121" t="s">
        <v>23</v>
      </c>
      <c r="H12" s="121" t="s">
        <v>22</v>
      </c>
      <c r="I12" s="121" t="s">
        <v>23</v>
      </c>
      <c r="J12" s="121" t="s">
        <v>22</v>
      </c>
      <c r="K12" s="121" t="s">
        <v>23</v>
      </c>
      <c r="L12" s="121" t="s">
        <v>22</v>
      </c>
      <c r="M12" s="121" t="s">
        <v>23</v>
      </c>
      <c r="N12" s="121" t="s">
        <v>22</v>
      </c>
      <c r="O12" s="121" t="s">
        <v>23</v>
      </c>
      <c r="P12" s="121" t="s">
        <v>22</v>
      </c>
      <c r="Q12" s="121" t="s">
        <v>23</v>
      </c>
      <c r="R12" s="121" t="s">
        <v>22</v>
      </c>
      <c r="S12" s="121" t="s">
        <v>23</v>
      </c>
      <c r="T12" s="121" t="s">
        <v>22</v>
      </c>
      <c r="U12" s="121" t="s">
        <v>23</v>
      </c>
      <c r="V12" s="121" t="s">
        <v>22</v>
      </c>
      <c r="W12" s="121" t="s">
        <v>23</v>
      </c>
      <c r="X12" s="121" t="s">
        <v>22</v>
      </c>
      <c r="Y12" s="121" t="s">
        <v>23</v>
      </c>
      <c r="Z12" s="121" t="s">
        <v>22</v>
      </c>
      <c r="AA12" s="121" t="s">
        <v>23</v>
      </c>
      <c r="AB12" s="121" t="s">
        <v>22</v>
      </c>
      <c r="AC12" s="121" t="s">
        <v>23</v>
      </c>
      <c r="AD12" s="121" t="s">
        <v>22</v>
      </c>
      <c r="AE12" s="121" t="s">
        <v>23</v>
      </c>
      <c r="AF12" s="121" t="s">
        <v>22</v>
      </c>
      <c r="AG12" s="121" t="s">
        <v>23</v>
      </c>
      <c r="AH12" s="122"/>
      <c r="AI12" s="82"/>
    </row>
    <row r="13" spans="1:35" ht="18.75">
      <c r="A13" s="50" t="s">
        <v>17</v>
      </c>
      <c r="B13" s="123"/>
      <c r="C13" s="123"/>
      <c r="D13" s="124"/>
      <c r="E13" s="124"/>
      <c r="F13" s="124"/>
      <c r="G13" s="124"/>
      <c r="H13" s="124"/>
      <c r="I13" s="124"/>
      <c r="J13" s="125"/>
      <c r="K13" s="125"/>
      <c r="L13" s="124"/>
      <c r="M13" s="124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14"/>
      <c r="AF13" s="99"/>
      <c r="AG13" s="99"/>
      <c r="AH13" s="99"/>
      <c r="AI13" s="56"/>
    </row>
    <row r="14" spans="1:35" ht="39" customHeight="1">
      <c r="A14" s="60" t="s">
        <v>134</v>
      </c>
      <c r="B14" s="92">
        <v>150</v>
      </c>
      <c r="C14" s="92">
        <v>200</v>
      </c>
      <c r="D14" s="127">
        <v>18.616500000000002</v>
      </c>
      <c r="E14" s="127">
        <v>24.8</v>
      </c>
      <c r="F14" s="127">
        <v>19.59</v>
      </c>
      <c r="G14" s="127">
        <v>26.13</v>
      </c>
      <c r="H14" s="127">
        <v>3.15</v>
      </c>
      <c r="I14" s="127">
        <v>4.27</v>
      </c>
      <c r="J14" s="127">
        <v>263.37600000000003</v>
      </c>
      <c r="K14" s="127">
        <v>351.2</v>
      </c>
      <c r="L14" s="127">
        <v>5.52</v>
      </c>
      <c r="M14" s="127">
        <v>5.52</v>
      </c>
      <c r="N14" s="127">
        <v>103.7</v>
      </c>
      <c r="O14" s="127">
        <v>138.27</v>
      </c>
      <c r="P14" s="127">
        <v>24.9</v>
      </c>
      <c r="Q14" s="127">
        <v>33.2</v>
      </c>
      <c r="R14" s="127">
        <v>3.1</v>
      </c>
      <c r="S14" s="127">
        <v>4.13</v>
      </c>
      <c r="T14" s="127">
        <v>222.2</v>
      </c>
      <c r="U14" s="127">
        <v>296.27</v>
      </c>
      <c r="V14" s="127">
        <v>14.7</v>
      </c>
      <c r="W14" s="127">
        <v>19.6</v>
      </c>
      <c r="X14" s="127">
        <v>0.6</v>
      </c>
      <c r="Y14" s="127">
        <v>0.67</v>
      </c>
      <c r="Z14" s="127">
        <v>0.1</v>
      </c>
      <c r="AA14" s="127">
        <v>0.13</v>
      </c>
      <c r="AB14" s="127">
        <v>0.2</v>
      </c>
      <c r="AC14" s="127">
        <v>0.27</v>
      </c>
      <c r="AD14" s="126">
        <v>0.5</v>
      </c>
      <c r="AE14" s="114"/>
      <c r="AF14" s="127">
        <v>24.7</v>
      </c>
      <c r="AG14" s="99"/>
      <c r="AH14" s="99">
        <v>229</v>
      </c>
      <c r="AI14" s="57" t="s">
        <v>74</v>
      </c>
    </row>
    <row r="15" spans="1:35" ht="25.5" customHeight="1">
      <c r="A15" s="60" t="s">
        <v>135</v>
      </c>
      <c r="B15" s="94" t="str">
        <f>"200"</f>
        <v>200</v>
      </c>
      <c r="C15" s="94" t="str">
        <f>"200"</f>
        <v>200</v>
      </c>
      <c r="D15" s="127">
        <v>0.036000000000000004</v>
      </c>
      <c r="E15" s="127">
        <v>0.14</v>
      </c>
      <c r="F15" s="127">
        <v>0.004</v>
      </c>
      <c r="G15" s="127">
        <v>0.03</v>
      </c>
      <c r="H15" s="127">
        <v>12.107999999999999</v>
      </c>
      <c r="I15" s="127">
        <v>9.28</v>
      </c>
      <c r="J15" s="127">
        <v>48.611999999999995</v>
      </c>
      <c r="K15" s="127">
        <v>37.14</v>
      </c>
      <c r="L15" s="127"/>
      <c r="M15" s="127"/>
      <c r="N15" s="127">
        <v>5.4</v>
      </c>
      <c r="O15" s="127">
        <v>14.2</v>
      </c>
      <c r="P15" s="127">
        <v>0.5</v>
      </c>
      <c r="Q15" s="127">
        <v>2.4</v>
      </c>
      <c r="R15" s="127">
        <v>0.1</v>
      </c>
      <c r="S15" s="127">
        <v>0.36</v>
      </c>
      <c r="T15" s="127">
        <v>6.6</v>
      </c>
      <c r="U15" s="127">
        <v>4.4</v>
      </c>
      <c r="V15" s="127">
        <v>0</v>
      </c>
      <c r="W15" s="127">
        <v>0</v>
      </c>
      <c r="X15" s="127">
        <v>0.01</v>
      </c>
      <c r="Y15" s="127">
        <v>0.01</v>
      </c>
      <c r="Z15" s="127">
        <v>0</v>
      </c>
      <c r="AA15" s="127">
        <v>0</v>
      </c>
      <c r="AB15" s="127">
        <v>1.6</v>
      </c>
      <c r="AC15" s="127">
        <v>2.83</v>
      </c>
      <c r="AD15" s="126">
        <v>0</v>
      </c>
      <c r="AE15" s="114"/>
      <c r="AF15" s="127">
        <v>0</v>
      </c>
      <c r="AG15" s="99"/>
      <c r="AH15" s="99">
        <v>377</v>
      </c>
      <c r="AI15" s="57" t="s">
        <v>74</v>
      </c>
    </row>
    <row r="16" spans="1:35" ht="26.25" customHeight="1">
      <c r="A16" s="60" t="s">
        <v>118</v>
      </c>
      <c r="B16" s="92">
        <v>60</v>
      </c>
      <c r="C16" s="92">
        <v>60</v>
      </c>
      <c r="D16" s="127">
        <v>0.48</v>
      </c>
      <c r="E16" s="127">
        <v>0.5</v>
      </c>
      <c r="F16" s="127">
        <v>0.06</v>
      </c>
      <c r="G16" s="127">
        <v>0.1</v>
      </c>
      <c r="H16" s="127">
        <v>1.5</v>
      </c>
      <c r="I16" s="127">
        <v>1.5</v>
      </c>
      <c r="J16" s="127">
        <v>8.46</v>
      </c>
      <c r="K16" s="127">
        <v>8.5</v>
      </c>
      <c r="L16" s="127">
        <v>10</v>
      </c>
      <c r="M16" s="127">
        <v>10</v>
      </c>
      <c r="N16" s="127">
        <v>13.8</v>
      </c>
      <c r="O16" s="127">
        <v>13</v>
      </c>
      <c r="P16" s="127">
        <v>8.4</v>
      </c>
      <c r="Q16" s="127">
        <v>8.4</v>
      </c>
      <c r="R16" s="127">
        <v>0.4</v>
      </c>
      <c r="S16" s="127">
        <v>0.4</v>
      </c>
      <c r="T16" s="127">
        <v>25.2</v>
      </c>
      <c r="U16" s="127">
        <v>25.2</v>
      </c>
      <c r="V16" s="127">
        <v>0</v>
      </c>
      <c r="W16" s="127">
        <v>0</v>
      </c>
      <c r="X16" s="127">
        <v>0.1</v>
      </c>
      <c r="Y16" s="127">
        <v>0.1</v>
      </c>
      <c r="Z16" s="127">
        <v>0</v>
      </c>
      <c r="AA16" s="127">
        <v>0</v>
      </c>
      <c r="AB16" s="127">
        <v>6</v>
      </c>
      <c r="AC16" s="127">
        <v>0.6</v>
      </c>
      <c r="AD16" s="126">
        <v>0</v>
      </c>
      <c r="AE16" s="114"/>
      <c r="AF16" s="127">
        <v>1.8</v>
      </c>
      <c r="AG16" s="99"/>
      <c r="AH16" s="99">
        <v>37</v>
      </c>
      <c r="AI16" s="57" t="s">
        <v>74</v>
      </c>
    </row>
    <row r="17" spans="1:35" ht="38.25" customHeight="1">
      <c r="A17" s="60" t="s">
        <v>48</v>
      </c>
      <c r="B17" s="94">
        <v>220</v>
      </c>
      <c r="C17" s="94">
        <v>220</v>
      </c>
      <c r="D17" s="102">
        <v>3.3</v>
      </c>
      <c r="E17" s="102">
        <v>3.7</v>
      </c>
      <c r="F17" s="102">
        <v>1.1</v>
      </c>
      <c r="G17" s="102">
        <v>1.24</v>
      </c>
      <c r="H17" s="102">
        <v>46.2</v>
      </c>
      <c r="I17" s="102">
        <v>51.8</v>
      </c>
      <c r="J17" s="102">
        <v>207.9</v>
      </c>
      <c r="K17" s="102">
        <v>207</v>
      </c>
      <c r="L17" s="102">
        <v>20</v>
      </c>
      <c r="M17" s="102">
        <v>3</v>
      </c>
      <c r="N17" s="102">
        <v>17.6</v>
      </c>
      <c r="O17" s="102">
        <v>16</v>
      </c>
      <c r="P17" s="102">
        <v>92.4</v>
      </c>
      <c r="Q17" s="102">
        <v>84</v>
      </c>
      <c r="R17" s="102">
        <v>1.3</v>
      </c>
      <c r="S17" s="102">
        <v>1.2</v>
      </c>
      <c r="T17" s="102">
        <v>61.6</v>
      </c>
      <c r="U17" s="102">
        <v>56</v>
      </c>
      <c r="V17" s="102">
        <v>0</v>
      </c>
      <c r="W17" s="102">
        <v>0</v>
      </c>
      <c r="X17" s="102">
        <v>0.9</v>
      </c>
      <c r="Y17" s="102">
        <v>0.8</v>
      </c>
      <c r="Z17" s="102">
        <v>0.1</v>
      </c>
      <c r="AA17" s="102">
        <v>0.8</v>
      </c>
      <c r="AB17" s="102">
        <v>22</v>
      </c>
      <c r="AC17" s="102">
        <v>20</v>
      </c>
      <c r="AD17" s="103">
        <v>0.1</v>
      </c>
      <c r="AE17" s="99"/>
      <c r="AF17" s="127">
        <v>0</v>
      </c>
      <c r="AG17" s="99"/>
      <c r="AH17" s="99">
        <v>394</v>
      </c>
      <c r="AI17" s="57" t="s">
        <v>74</v>
      </c>
    </row>
    <row r="18" spans="1:35" ht="27" customHeight="1">
      <c r="A18" s="61" t="s">
        <v>46</v>
      </c>
      <c r="B18" s="80">
        <v>20</v>
      </c>
      <c r="C18" s="81">
        <v>50</v>
      </c>
      <c r="D18" s="102">
        <v>1.5</v>
      </c>
      <c r="E18" s="102">
        <v>3.95</v>
      </c>
      <c r="F18" s="102">
        <v>0.6</v>
      </c>
      <c r="G18" s="102">
        <v>1.5</v>
      </c>
      <c r="H18" s="102">
        <v>10.3</v>
      </c>
      <c r="I18" s="102">
        <v>24.15</v>
      </c>
      <c r="J18" s="102">
        <v>52.34</v>
      </c>
      <c r="K18" s="102">
        <v>130.75</v>
      </c>
      <c r="L18" s="102">
        <v>2</v>
      </c>
      <c r="M18" s="102">
        <v>2</v>
      </c>
      <c r="N18" s="102">
        <v>4.7</v>
      </c>
      <c r="O18" s="102">
        <v>11.5</v>
      </c>
      <c r="P18" s="102">
        <v>2.6</v>
      </c>
      <c r="Q18" s="102">
        <v>16.5</v>
      </c>
      <c r="R18" s="102">
        <v>0.2</v>
      </c>
      <c r="S18" s="102">
        <v>0.5</v>
      </c>
      <c r="T18" s="102">
        <v>16.8</v>
      </c>
      <c r="U18" s="102">
        <v>1</v>
      </c>
      <c r="V18" s="102">
        <v>0</v>
      </c>
      <c r="W18" s="102">
        <v>1</v>
      </c>
      <c r="X18" s="102">
        <v>0.3</v>
      </c>
      <c r="Y18" s="102">
        <v>0</v>
      </c>
      <c r="Z18" s="102">
        <v>0.022000000000000002</v>
      </c>
      <c r="AA18" s="102">
        <v>0</v>
      </c>
      <c r="AB18" s="102">
        <v>0</v>
      </c>
      <c r="AC18" s="102">
        <v>0</v>
      </c>
      <c r="AD18" s="103">
        <v>0</v>
      </c>
      <c r="AE18" s="114"/>
      <c r="AF18" s="127">
        <v>0</v>
      </c>
      <c r="AG18" s="99"/>
      <c r="AH18" s="99">
        <v>18</v>
      </c>
      <c r="AI18" s="57" t="s">
        <v>74</v>
      </c>
    </row>
    <row r="19" spans="1:35" ht="18.75">
      <c r="A19" s="63" t="s">
        <v>6</v>
      </c>
      <c r="B19" s="92"/>
      <c r="C19" s="92"/>
      <c r="D19" s="125">
        <f aca="true" t="shared" si="0" ref="D19:AC19">SUM(D14:D18)</f>
        <v>23.932500000000005</v>
      </c>
      <c r="E19" s="125">
        <f t="shared" si="0"/>
        <v>33.09</v>
      </c>
      <c r="F19" s="125">
        <f t="shared" si="0"/>
        <v>21.354000000000003</v>
      </c>
      <c r="G19" s="125">
        <f t="shared" si="0"/>
        <v>29</v>
      </c>
      <c r="H19" s="125">
        <f t="shared" si="0"/>
        <v>73.258</v>
      </c>
      <c r="I19" s="125">
        <f t="shared" si="0"/>
        <v>91</v>
      </c>
      <c r="J19" s="125">
        <f t="shared" si="0"/>
        <v>580.6880000000001</v>
      </c>
      <c r="K19" s="125">
        <f t="shared" si="0"/>
        <v>734.5899999999999</v>
      </c>
      <c r="L19" s="128">
        <f t="shared" si="0"/>
        <v>37.519999999999996</v>
      </c>
      <c r="M19" s="128">
        <f t="shared" si="0"/>
        <v>20.52</v>
      </c>
      <c r="N19" s="129">
        <f t="shared" si="0"/>
        <v>145.2</v>
      </c>
      <c r="O19" s="129">
        <f t="shared" si="0"/>
        <v>192.97</v>
      </c>
      <c r="P19" s="129">
        <f t="shared" si="0"/>
        <v>128.8</v>
      </c>
      <c r="Q19" s="129">
        <f t="shared" si="0"/>
        <v>144.5</v>
      </c>
      <c r="R19" s="129">
        <f t="shared" si="0"/>
        <v>5.1000000000000005</v>
      </c>
      <c r="S19" s="129">
        <f t="shared" si="0"/>
        <v>6.590000000000001</v>
      </c>
      <c r="T19" s="129">
        <f t="shared" si="0"/>
        <v>332.4</v>
      </c>
      <c r="U19" s="129">
        <f t="shared" si="0"/>
        <v>382.86999999999995</v>
      </c>
      <c r="V19" s="129">
        <f t="shared" si="0"/>
        <v>14.7</v>
      </c>
      <c r="W19" s="129">
        <f t="shared" si="0"/>
        <v>20.6</v>
      </c>
      <c r="X19" s="129">
        <f t="shared" si="0"/>
        <v>1.91</v>
      </c>
      <c r="Y19" s="129">
        <f t="shared" si="0"/>
        <v>1.58</v>
      </c>
      <c r="Z19" s="129">
        <f t="shared" si="0"/>
        <v>0.222</v>
      </c>
      <c r="AA19" s="129">
        <f t="shared" si="0"/>
        <v>0.93</v>
      </c>
      <c r="AB19" s="129">
        <f t="shared" si="0"/>
        <v>29.8</v>
      </c>
      <c r="AC19" s="129">
        <f t="shared" si="0"/>
        <v>23.7</v>
      </c>
      <c r="AD19" s="129">
        <f>SUM(AD14:AD18)</f>
        <v>0.6</v>
      </c>
      <c r="AE19" s="114"/>
      <c r="AF19" s="99"/>
      <c r="AG19" s="99"/>
      <c r="AH19" s="99"/>
      <c r="AI19" s="56"/>
    </row>
    <row r="20" spans="1:35" ht="18.75">
      <c r="A20" s="64" t="s">
        <v>16</v>
      </c>
      <c r="B20" s="96"/>
      <c r="C20" s="96"/>
      <c r="D20" s="113"/>
      <c r="E20" s="113"/>
      <c r="F20" s="113"/>
      <c r="G20" s="113"/>
      <c r="H20" s="113"/>
      <c r="I20" s="113"/>
      <c r="J20" s="130"/>
      <c r="K20" s="130"/>
      <c r="L20" s="113"/>
      <c r="M20" s="113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99"/>
      <c r="AG20" s="99"/>
      <c r="AH20" s="99"/>
      <c r="AI20" s="56"/>
    </row>
    <row r="21" spans="1:35" ht="18.75">
      <c r="A21" s="60" t="s">
        <v>136</v>
      </c>
      <c r="B21" s="96">
        <v>45</v>
      </c>
      <c r="C21" s="98">
        <v>45</v>
      </c>
      <c r="D21" s="113">
        <v>0.71</v>
      </c>
      <c r="E21" s="113">
        <v>0.71</v>
      </c>
      <c r="F21" s="113">
        <v>2.41</v>
      </c>
      <c r="G21" s="113">
        <v>2.41</v>
      </c>
      <c r="H21" s="113">
        <v>3.77</v>
      </c>
      <c r="I21" s="113">
        <v>3.77</v>
      </c>
      <c r="J21" s="113">
        <v>39.38</v>
      </c>
      <c r="K21" s="113">
        <v>39.38</v>
      </c>
      <c r="L21" s="113">
        <v>8.05</v>
      </c>
      <c r="M21" s="114"/>
      <c r="N21" s="113">
        <v>45.45</v>
      </c>
      <c r="O21" s="113">
        <v>45.45</v>
      </c>
      <c r="P21" s="113">
        <v>9.05</v>
      </c>
      <c r="Q21" s="113">
        <v>9.05</v>
      </c>
      <c r="R21" s="113">
        <v>0.37</v>
      </c>
      <c r="S21" s="113">
        <v>0.37</v>
      </c>
      <c r="T21" s="113">
        <v>27.9</v>
      </c>
      <c r="U21" s="113">
        <v>27.9</v>
      </c>
      <c r="V21" s="113">
        <v>0</v>
      </c>
      <c r="W21" s="113">
        <v>0</v>
      </c>
      <c r="X21" s="113">
        <v>7.4</v>
      </c>
      <c r="Y21" s="113">
        <v>7.4</v>
      </c>
      <c r="Z21" s="113">
        <v>0.02</v>
      </c>
      <c r="AA21" s="113">
        <v>0.02</v>
      </c>
      <c r="AB21" s="113">
        <v>2.34</v>
      </c>
      <c r="AC21" s="113">
        <v>2.34</v>
      </c>
      <c r="AD21" s="114"/>
      <c r="AE21" s="114"/>
      <c r="AF21" s="99"/>
      <c r="AG21" s="99"/>
      <c r="AH21" s="99">
        <v>73</v>
      </c>
      <c r="AI21" s="57" t="s">
        <v>78</v>
      </c>
    </row>
    <row r="22" spans="1:35" ht="18.75">
      <c r="A22" s="60" t="s">
        <v>137</v>
      </c>
      <c r="B22" s="96" t="str">
        <f>"200"</f>
        <v>200</v>
      </c>
      <c r="C22" s="96" t="str">
        <f>"250"</f>
        <v>250</v>
      </c>
      <c r="D22" s="113">
        <v>1.28</v>
      </c>
      <c r="E22" s="113">
        <v>1.6</v>
      </c>
      <c r="F22" s="113">
        <v>3.89</v>
      </c>
      <c r="G22" s="113">
        <v>4.86</v>
      </c>
      <c r="H22" s="113">
        <v>2.79</v>
      </c>
      <c r="I22" s="113">
        <v>8.56</v>
      </c>
      <c r="J22" s="113">
        <v>73</v>
      </c>
      <c r="K22" s="113">
        <v>91.25</v>
      </c>
      <c r="L22" s="113">
        <v>18.9</v>
      </c>
      <c r="M22" s="113">
        <v>23.63</v>
      </c>
      <c r="N22" s="113">
        <v>42</v>
      </c>
      <c r="O22" s="113">
        <v>52.5</v>
      </c>
      <c r="P22" s="113">
        <v>18.5</v>
      </c>
      <c r="Q22" s="113">
        <v>23.13</v>
      </c>
      <c r="R22" s="113">
        <v>0.88</v>
      </c>
      <c r="S22" s="113">
        <v>1.1</v>
      </c>
      <c r="T22" s="113">
        <v>36.96</v>
      </c>
      <c r="U22" s="113">
        <v>46.2</v>
      </c>
      <c r="V22" s="113">
        <v>0</v>
      </c>
      <c r="W22" s="113">
        <v>0</v>
      </c>
      <c r="X22" s="113">
        <v>1.9</v>
      </c>
      <c r="Y22" s="113">
        <v>2.38</v>
      </c>
      <c r="Z22" s="113">
        <v>0.02</v>
      </c>
      <c r="AA22" s="113">
        <v>0.03</v>
      </c>
      <c r="AB22" s="113">
        <v>8.74</v>
      </c>
      <c r="AC22" s="113">
        <v>10.93</v>
      </c>
      <c r="AD22" s="114"/>
      <c r="AE22" s="114"/>
      <c r="AF22" s="99"/>
      <c r="AG22" s="99"/>
      <c r="AH22" s="99">
        <v>81</v>
      </c>
      <c r="AI22" s="57" t="s">
        <v>78</v>
      </c>
    </row>
    <row r="23" spans="1:35" ht="18.75">
      <c r="A23" s="60" t="s">
        <v>138</v>
      </c>
      <c r="B23" s="96" t="str">
        <f>"80"</f>
        <v>80</v>
      </c>
      <c r="C23" s="96" t="str">
        <f>"100"</f>
        <v>100</v>
      </c>
      <c r="D23" s="113">
        <v>12.68</v>
      </c>
      <c r="E23" s="113">
        <v>15.85</v>
      </c>
      <c r="F23" s="113">
        <v>8.53</v>
      </c>
      <c r="G23" s="113">
        <v>10.67</v>
      </c>
      <c r="H23" s="113">
        <v>12.18</v>
      </c>
      <c r="I23" s="113">
        <v>15.22</v>
      </c>
      <c r="J23" s="113">
        <v>177.4</v>
      </c>
      <c r="K23" s="113">
        <v>221.75</v>
      </c>
      <c r="L23" s="113">
        <v>27.54</v>
      </c>
      <c r="M23" s="113">
        <v>34.43</v>
      </c>
      <c r="N23" s="131">
        <v>42.58</v>
      </c>
      <c r="O23" s="131">
        <v>53.23</v>
      </c>
      <c r="P23" s="131">
        <v>5.89</v>
      </c>
      <c r="Q23" s="131">
        <v>7.36</v>
      </c>
      <c r="R23" s="131">
        <v>0.7</v>
      </c>
      <c r="S23" s="131">
        <v>0.88</v>
      </c>
      <c r="T23" s="131">
        <v>96.48</v>
      </c>
      <c r="U23" s="131">
        <v>120.6</v>
      </c>
      <c r="V23" s="131">
        <v>14.8</v>
      </c>
      <c r="W23" s="131">
        <v>18.5</v>
      </c>
      <c r="X23" s="131">
        <v>3.08</v>
      </c>
      <c r="Y23" s="131">
        <v>3.85</v>
      </c>
      <c r="Z23" s="131">
        <v>0.036</v>
      </c>
      <c r="AA23" s="131">
        <v>0.05</v>
      </c>
      <c r="AB23" s="131">
        <v>1.17</v>
      </c>
      <c r="AC23" s="131">
        <v>1.46</v>
      </c>
      <c r="AD23" s="114"/>
      <c r="AE23" s="114"/>
      <c r="AF23" s="99"/>
      <c r="AG23" s="99"/>
      <c r="AH23" s="99">
        <v>234</v>
      </c>
      <c r="AI23" s="57" t="s">
        <v>78</v>
      </c>
    </row>
    <row r="24" spans="1:35" ht="18.75">
      <c r="A24" s="60" t="s">
        <v>139</v>
      </c>
      <c r="B24" s="96" t="str">
        <f>"200"</f>
        <v>200</v>
      </c>
      <c r="C24" s="96" t="str">
        <f>"200"</f>
        <v>200</v>
      </c>
      <c r="D24" s="113">
        <v>4.13</v>
      </c>
      <c r="E24" s="113">
        <v>4.13</v>
      </c>
      <c r="F24" s="113">
        <v>6.44</v>
      </c>
      <c r="G24" s="113">
        <v>6.44</v>
      </c>
      <c r="H24" s="113">
        <v>17.69</v>
      </c>
      <c r="I24" s="113">
        <v>17.69</v>
      </c>
      <c r="J24" s="113">
        <v>144.31</v>
      </c>
      <c r="K24" s="113">
        <v>144.31</v>
      </c>
      <c r="L24" s="113"/>
      <c r="M24" s="113"/>
      <c r="N24" s="131">
        <v>97.58</v>
      </c>
      <c r="O24" s="131">
        <v>97.58</v>
      </c>
      <c r="P24" s="131">
        <v>37.1</v>
      </c>
      <c r="Q24" s="131">
        <v>37.1</v>
      </c>
      <c r="R24" s="131">
        <v>1.46</v>
      </c>
      <c r="S24" s="131">
        <v>1.46</v>
      </c>
      <c r="T24" s="131">
        <v>72.12</v>
      </c>
      <c r="U24" s="131">
        <v>72.12</v>
      </c>
      <c r="V24" s="131">
        <v>0</v>
      </c>
      <c r="W24" s="131">
        <v>0</v>
      </c>
      <c r="X24" s="131">
        <v>3.42</v>
      </c>
      <c r="Y24" s="131">
        <v>3.42</v>
      </c>
      <c r="Z24" s="131">
        <v>0.04</v>
      </c>
      <c r="AA24" s="131">
        <v>0.04</v>
      </c>
      <c r="AB24" s="131">
        <v>20.52</v>
      </c>
      <c r="AC24" s="131">
        <v>20.52</v>
      </c>
      <c r="AD24" s="114"/>
      <c r="AE24" s="114"/>
      <c r="AF24" s="99"/>
      <c r="AG24" s="99"/>
      <c r="AH24" s="99">
        <v>321</v>
      </c>
      <c r="AI24" s="57" t="s">
        <v>78</v>
      </c>
    </row>
    <row r="25" spans="1:35" ht="37.5">
      <c r="A25" s="60" t="s">
        <v>100</v>
      </c>
      <c r="B25" s="96">
        <v>200</v>
      </c>
      <c r="C25" s="96">
        <v>200</v>
      </c>
      <c r="D25" s="113">
        <v>0.16</v>
      </c>
      <c r="E25" s="113">
        <v>0.16</v>
      </c>
      <c r="F25" s="113">
        <v>0.16</v>
      </c>
      <c r="G25" s="113">
        <v>0.16</v>
      </c>
      <c r="H25" s="113">
        <v>27.88</v>
      </c>
      <c r="I25" s="113">
        <v>27.88</v>
      </c>
      <c r="J25" s="113">
        <v>114.6</v>
      </c>
      <c r="K25" s="113">
        <v>114.6</v>
      </c>
      <c r="L25" s="132"/>
      <c r="M25" s="132"/>
      <c r="N25" s="114">
        <v>14.18</v>
      </c>
      <c r="O25" s="114">
        <v>14.18</v>
      </c>
      <c r="P25" s="114">
        <v>5.14</v>
      </c>
      <c r="Q25" s="114">
        <v>5.14</v>
      </c>
      <c r="R25" s="114">
        <v>0.95</v>
      </c>
      <c r="S25" s="114">
        <v>0.95</v>
      </c>
      <c r="T25" s="114">
        <v>4.4</v>
      </c>
      <c r="U25" s="114">
        <v>4.4</v>
      </c>
      <c r="V25" s="114">
        <v>0</v>
      </c>
      <c r="W25" s="114">
        <v>0</v>
      </c>
      <c r="X25" s="114">
        <v>0.08</v>
      </c>
      <c r="Y25" s="114">
        <v>0.08</v>
      </c>
      <c r="Z25" s="114">
        <v>0.01</v>
      </c>
      <c r="AA25" s="114">
        <v>0.01</v>
      </c>
      <c r="AB25" s="114">
        <v>0.9</v>
      </c>
      <c r="AC25" s="114">
        <v>0.9</v>
      </c>
      <c r="AD25" s="114"/>
      <c r="AE25" s="114"/>
      <c r="AF25" s="99"/>
      <c r="AG25" s="99"/>
      <c r="AH25" s="99">
        <v>342</v>
      </c>
      <c r="AI25" s="57" t="s">
        <v>78</v>
      </c>
    </row>
    <row r="26" spans="1:35" ht="18.75">
      <c r="A26" s="60" t="s">
        <v>8</v>
      </c>
      <c r="B26" s="96">
        <v>50</v>
      </c>
      <c r="C26" s="96">
        <v>70</v>
      </c>
      <c r="D26" s="113">
        <v>3.43</v>
      </c>
      <c r="E26" s="113">
        <v>5.15</v>
      </c>
      <c r="F26" s="113">
        <v>0.62</v>
      </c>
      <c r="G26" s="113">
        <v>0.94</v>
      </c>
      <c r="H26" s="113">
        <v>17.37</v>
      </c>
      <c r="I26" s="113">
        <v>26.05</v>
      </c>
      <c r="J26" s="113">
        <v>86.73</v>
      </c>
      <c r="K26" s="113">
        <v>123.75</v>
      </c>
      <c r="L26" s="113">
        <v>2</v>
      </c>
      <c r="M26" s="113">
        <v>3.12</v>
      </c>
      <c r="N26" s="131">
        <v>6.9</v>
      </c>
      <c r="O26" s="131">
        <v>11.5</v>
      </c>
      <c r="P26" s="114">
        <v>9.9</v>
      </c>
      <c r="Q26" s="114">
        <v>16.5</v>
      </c>
      <c r="R26" s="114">
        <v>26.1</v>
      </c>
      <c r="S26" s="114">
        <v>43.5</v>
      </c>
      <c r="T26" s="114">
        <v>0.6</v>
      </c>
      <c r="U26" s="114">
        <v>1</v>
      </c>
      <c r="V26" s="114">
        <v>0.6</v>
      </c>
      <c r="W26" s="114">
        <v>1</v>
      </c>
      <c r="X26" s="114">
        <v>0</v>
      </c>
      <c r="Y26" s="114">
        <v>0</v>
      </c>
      <c r="Z26" s="114">
        <v>0.39</v>
      </c>
      <c r="AA26" s="114">
        <v>0.65</v>
      </c>
      <c r="AB26" s="114">
        <v>0</v>
      </c>
      <c r="AC26" s="114">
        <v>0</v>
      </c>
      <c r="AD26" s="114"/>
      <c r="AE26" s="114"/>
      <c r="AF26" s="99"/>
      <c r="AG26" s="99"/>
      <c r="AH26" s="99"/>
      <c r="AI26" s="56"/>
    </row>
    <row r="27" spans="1:35" ht="18.75">
      <c r="A27" s="60" t="s">
        <v>4</v>
      </c>
      <c r="B27" s="96">
        <v>40</v>
      </c>
      <c r="C27" s="96" t="s">
        <v>35</v>
      </c>
      <c r="D27" s="113">
        <v>2.37</v>
      </c>
      <c r="E27" s="113">
        <v>3.95</v>
      </c>
      <c r="F27" s="113">
        <v>0.3</v>
      </c>
      <c r="G27" s="113">
        <v>0.5</v>
      </c>
      <c r="H27" s="113">
        <v>14.49</v>
      </c>
      <c r="I27" s="113">
        <v>24.15</v>
      </c>
      <c r="J27" s="113">
        <v>71.67</v>
      </c>
      <c r="K27" s="113">
        <v>119.45</v>
      </c>
      <c r="L27" s="113">
        <v>1.8</v>
      </c>
      <c r="M27" s="113">
        <v>3</v>
      </c>
      <c r="N27" s="114">
        <v>6.9</v>
      </c>
      <c r="O27" s="114">
        <v>11.5</v>
      </c>
      <c r="P27" s="114">
        <v>9.9</v>
      </c>
      <c r="Q27" s="114">
        <v>16.5</v>
      </c>
      <c r="R27" s="114">
        <v>26.1</v>
      </c>
      <c r="S27" s="114">
        <v>43.5</v>
      </c>
      <c r="T27" s="114">
        <v>0.6</v>
      </c>
      <c r="U27" s="114">
        <v>1</v>
      </c>
      <c r="V27" s="114">
        <v>0.6</v>
      </c>
      <c r="W27" s="114">
        <v>1</v>
      </c>
      <c r="X27" s="114">
        <v>0</v>
      </c>
      <c r="Y27" s="114">
        <v>0</v>
      </c>
      <c r="Z27" s="114">
        <v>0.39</v>
      </c>
      <c r="AA27" s="114">
        <v>0.65</v>
      </c>
      <c r="AB27" s="114">
        <v>0</v>
      </c>
      <c r="AC27" s="114">
        <v>0</v>
      </c>
      <c r="AD27" s="114"/>
      <c r="AE27" s="114"/>
      <c r="AF27" s="99"/>
      <c r="AG27" s="99"/>
      <c r="AH27" s="99"/>
      <c r="AI27" s="56"/>
    </row>
    <row r="28" spans="1:35" ht="18.75">
      <c r="A28" s="63" t="s">
        <v>6</v>
      </c>
      <c r="B28" s="96"/>
      <c r="C28" s="96"/>
      <c r="D28" s="130">
        <f aca="true" t="shared" si="1" ref="D28:AC28">SUM(D21:D27)</f>
        <v>24.76</v>
      </c>
      <c r="E28" s="130">
        <f t="shared" si="1"/>
        <v>31.55</v>
      </c>
      <c r="F28" s="130">
        <f t="shared" si="1"/>
        <v>22.35</v>
      </c>
      <c r="G28" s="130">
        <f t="shared" si="1"/>
        <v>25.980000000000004</v>
      </c>
      <c r="H28" s="130">
        <f t="shared" si="1"/>
        <v>96.17</v>
      </c>
      <c r="I28" s="130">
        <f t="shared" si="1"/>
        <v>123.32</v>
      </c>
      <c r="J28" s="130">
        <f t="shared" si="1"/>
        <v>707.0899999999999</v>
      </c>
      <c r="K28" s="130">
        <f t="shared" si="1"/>
        <v>854.49</v>
      </c>
      <c r="L28" s="133">
        <f t="shared" si="1"/>
        <v>58.28999999999999</v>
      </c>
      <c r="M28" s="133">
        <f t="shared" si="1"/>
        <v>64.18</v>
      </c>
      <c r="N28" s="134">
        <f t="shared" si="1"/>
        <v>255.59000000000003</v>
      </c>
      <c r="O28" s="134">
        <f t="shared" si="1"/>
        <v>285.94</v>
      </c>
      <c r="P28" s="134">
        <f t="shared" si="1"/>
        <v>95.48</v>
      </c>
      <c r="Q28" s="134">
        <f t="shared" si="1"/>
        <v>114.78</v>
      </c>
      <c r="R28" s="134">
        <f t="shared" si="1"/>
        <v>56.56</v>
      </c>
      <c r="S28" s="134">
        <f t="shared" si="1"/>
        <v>91.75999999999999</v>
      </c>
      <c r="T28" s="134">
        <f t="shared" si="1"/>
        <v>239.06</v>
      </c>
      <c r="U28" s="134">
        <f t="shared" si="1"/>
        <v>273.21999999999997</v>
      </c>
      <c r="V28" s="134">
        <f t="shared" si="1"/>
        <v>16</v>
      </c>
      <c r="W28" s="134">
        <f t="shared" si="1"/>
        <v>20.5</v>
      </c>
      <c r="X28" s="134">
        <f t="shared" si="1"/>
        <v>15.88</v>
      </c>
      <c r="Y28" s="134">
        <f t="shared" si="1"/>
        <v>17.13</v>
      </c>
      <c r="Z28" s="134">
        <f t="shared" si="1"/>
        <v>0.906</v>
      </c>
      <c r="AA28" s="134">
        <f t="shared" si="1"/>
        <v>1.4500000000000002</v>
      </c>
      <c r="AB28" s="134">
        <f t="shared" si="1"/>
        <v>33.669999999999995</v>
      </c>
      <c r="AC28" s="134">
        <f t="shared" si="1"/>
        <v>36.15</v>
      </c>
      <c r="AD28" s="114"/>
      <c r="AE28" s="114"/>
      <c r="AF28" s="99"/>
      <c r="AG28" s="99"/>
      <c r="AH28" s="99"/>
      <c r="AI28" s="56"/>
    </row>
    <row r="29" spans="1:35" ht="18.75">
      <c r="A29" s="64" t="s">
        <v>15</v>
      </c>
      <c r="B29" s="96"/>
      <c r="C29" s="96"/>
      <c r="D29" s="113"/>
      <c r="E29" s="113"/>
      <c r="F29" s="113"/>
      <c r="G29" s="113"/>
      <c r="H29" s="113"/>
      <c r="I29" s="113"/>
      <c r="J29" s="130"/>
      <c r="K29" s="130"/>
      <c r="L29" s="113"/>
      <c r="M29" s="113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99"/>
      <c r="AG29" s="99"/>
      <c r="AH29" s="99"/>
      <c r="AI29" s="56"/>
    </row>
    <row r="30" spans="1:36" ht="18.75">
      <c r="A30" s="60" t="s">
        <v>9</v>
      </c>
      <c r="B30" s="96">
        <v>15</v>
      </c>
      <c r="C30" s="96">
        <v>20</v>
      </c>
      <c r="D30" s="135">
        <v>1.01</v>
      </c>
      <c r="E30" s="135">
        <v>1.35</v>
      </c>
      <c r="F30" s="135">
        <v>1.13</v>
      </c>
      <c r="G30" s="135">
        <v>1.51</v>
      </c>
      <c r="H30" s="135">
        <v>9.37</v>
      </c>
      <c r="I30" s="135">
        <v>12.49</v>
      </c>
      <c r="J30" s="135">
        <v>75</v>
      </c>
      <c r="K30" s="135">
        <v>96.61</v>
      </c>
      <c r="L30" s="135">
        <v>1.5</v>
      </c>
      <c r="M30" s="135">
        <v>2.28</v>
      </c>
      <c r="N30" s="136">
        <v>3.5</v>
      </c>
      <c r="O30" s="136">
        <v>4</v>
      </c>
      <c r="P30" s="136">
        <v>4.23</v>
      </c>
      <c r="Q30" s="104">
        <v>5.64</v>
      </c>
      <c r="R30" s="136">
        <v>0.21</v>
      </c>
      <c r="S30" s="136">
        <v>0.28</v>
      </c>
      <c r="T30" s="136">
        <v>11.25</v>
      </c>
      <c r="U30" s="104">
        <v>15</v>
      </c>
      <c r="V30" s="136">
        <v>6</v>
      </c>
      <c r="W30" s="104">
        <v>8</v>
      </c>
      <c r="X30" s="136">
        <v>0.18</v>
      </c>
      <c r="Y30" s="104">
        <v>0.24</v>
      </c>
      <c r="Z30" s="136">
        <v>0.02</v>
      </c>
      <c r="AA30" s="104">
        <v>0.03</v>
      </c>
      <c r="AB30" s="104">
        <v>0</v>
      </c>
      <c r="AC30" s="104">
        <v>0</v>
      </c>
      <c r="AD30" s="104"/>
      <c r="AE30" s="104"/>
      <c r="AF30" s="104"/>
      <c r="AG30" s="104"/>
      <c r="AH30" s="98"/>
      <c r="AI30" s="69"/>
      <c r="AJ30" s="37"/>
    </row>
    <row r="31" spans="1:35" ht="37.5">
      <c r="A31" s="60" t="s">
        <v>140</v>
      </c>
      <c r="B31" s="96" t="str">
        <f>"100"</f>
        <v>100</v>
      </c>
      <c r="C31" s="96" t="str">
        <f>"100"</f>
        <v>100</v>
      </c>
      <c r="D31" s="113">
        <v>1.89</v>
      </c>
      <c r="E31" s="113">
        <v>1.89</v>
      </c>
      <c r="F31" s="113">
        <v>0.12</v>
      </c>
      <c r="G31" s="113">
        <v>0.12</v>
      </c>
      <c r="H31" s="113">
        <v>18.53</v>
      </c>
      <c r="I31" s="113">
        <v>18.53</v>
      </c>
      <c r="J31" s="113">
        <v>80.85</v>
      </c>
      <c r="K31" s="113">
        <v>80.85</v>
      </c>
      <c r="L31" s="113">
        <v>16</v>
      </c>
      <c r="M31" s="113">
        <v>16</v>
      </c>
      <c r="N31" s="113">
        <v>31.7</v>
      </c>
      <c r="O31" s="113">
        <v>31.7</v>
      </c>
      <c r="P31" s="113">
        <v>33.3</v>
      </c>
      <c r="Q31" s="113">
        <v>33.3</v>
      </c>
      <c r="R31" s="113">
        <v>0.9</v>
      </c>
      <c r="S31" s="113">
        <v>0.9</v>
      </c>
      <c r="T31" s="113">
        <v>56</v>
      </c>
      <c r="U31" s="113">
        <v>56</v>
      </c>
      <c r="V31" s="113">
        <v>0</v>
      </c>
      <c r="W31" s="113">
        <v>0</v>
      </c>
      <c r="X31" s="113">
        <v>0.36</v>
      </c>
      <c r="Y31" s="113">
        <v>0.36</v>
      </c>
      <c r="Z31" s="113">
        <v>0.06</v>
      </c>
      <c r="AA31" s="113">
        <v>0.06</v>
      </c>
      <c r="AB31" s="113">
        <v>4</v>
      </c>
      <c r="AC31" s="113">
        <v>4</v>
      </c>
      <c r="AD31" s="114"/>
      <c r="AE31" s="114"/>
      <c r="AF31" s="99"/>
      <c r="AG31" s="99"/>
      <c r="AH31" s="99">
        <v>66</v>
      </c>
      <c r="AI31" s="57" t="s">
        <v>78</v>
      </c>
    </row>
    <row r="32" spans="1:35" ht="18.75">
      <c r="A32" s="60" t="s">
        <v>101</v>
      </c>
      <c r="B32" s="96" t="str">
        <f>"200"</f>
        <v>200</v>
      </c>
      <c r="C32" s="96" t="str">
        <f>"200"</f>
        <v>200</v>
      </c>
      <c r="D32" s="135">
        <v>0.94</v>
      </c>
      <c r="E32" s="135">
        <v>0.94</v>
      </c>
      <c r="F32" s="135">
        <v>0.18</v>
      </c>
      <c r="G32" s="135">
        <v>0.18</v>
      </c>
      <c r="H32" s="135">
        <v>18.38</v>
      </c>
      <c r="I32" s="135">
        <v>18.38</v>
      </c>
      <c r="J32" s="135">
        <v>78.3</v>
      </c>
      <c r="K32" s="135">
        <v>78.3</v>
      </c>
      <c r="L32" s="104"/>
      <c r="M32" s="104"/>
      <c r="N32" s="136">
        <v>14</v>
      </c>
      <c r="O32" s="136">
        <v>14</v>
      </c>
      <c r="P32" s="136">
        <v>8</v>
      </c>
      <c r="Q32" s="136">
        <v>8</v>
      </c>
      <c r="R32" s="136">
        <v>2.8</v>
      </c>
      <c r="S32" s="136">
        <v>2.8</v>
      </c>
      <c r="T32" s="136">
        <v>14</v>
      </c>
      <c r="U32" s="136">
        <v>14</v>
      </c>
      <c r="V32" s="136">
        <v>0</v>
      </c>
      <c r="W32" s="136">
        <v>0</v>
      </c>
      <c r="X32" s="136">
        <v>0.02</v>
      </c>
      <c r="Y32" s="136">
        <v>0.02</v>
      </c>
      <c r="Z32" s="136">
        <v>0.02</v>
      </c>
      <c r="AA32" s="136">
        <v>0.02</v>
      </c>
      <c r="AB32" s="136">
        <v>4</v>
      </c>
      <c r="AC32" s="136">
        <v>4</v>
      </c>
      <c r="AD32" s="104"/>
      <c r="AE32" s="99"/>
      <c r="AF32" s="99"/>
      <c r="AG32" s="99"/>
      <c r="AH32" s="99">
        <v>389</v>
      </c>
      <c r="AI32" s="57" t="s">
        <v>78</v>
      </c>
    </row>
    <row r="33" spans="1:35" ht="18.75">
      <c r="A33" s="60" t="s">
        <v>4</v>
      </c>
      <c r="B33" s="96">
        <v>40</v>
      </c>
      <c r="C33" s="96" t="str">
        <f>"50"</f>
        <v>50</v>
      </c>
      <c r="D33" s="113">
        <v>3.16</v>
      </c>
      <c r="E33" s="113">
        <v>3.95</v>
      </c>
      <c r="F33" s="113">
        <v>0.4</v>
      </c>
      <c r="G33" s="113">
        <v>0.5</v>
      </c>
      <c r="H33" s="113">
        <v>19.32</v>
      </c>
      <c r="I33" s="113">
        <v>24.15</v>
      </c>
      <c r="J33" s="113">
        <v>95.56</v>
      </c>
      <c r="K33" s="113">
        <v>119.45</v>
      </c>
      <c r="L33" s="113">
        <v>1.8</v>
      </c>
      <c r="M33" s="113">
        <v>3</v>
      </c>
      <c r="N33" s="114">
        <v>6.9</v>
      </c>
      <c r="O33" s="114">
        <v>11.5</v>
      </c>
      <c r="P33" s="114">
        <v>9.9</v>
      </c>
      <c r="Q33" s="114">
        <v>16.5</v>
      </c>
      <c r="R33" s="114">
        <v>26.1</v>
      </c>
      <c r="S33" s="114">
        <v>43.5</v>
      </c>
      <c r="T33" s="114">
        <v>0.6</v>
      </c>
      <c r="U33" s="114">
        <v>1</v>
      </c>
      <c r="V33" s="114">
        <v>0.6</v>
      </c>
      <c r="W33" s="114">
        <v>1</v>
      </c>
      <c r="X33" s="114">
        <v>0</v>
      </c>
      <c r="Y33" s="114">
        <v>0</v>
      </c>
      <c r="Z33" s="114">
        <v>0.39</v>
      </c>
      <c r="AA33" s="114">
        <v>0.65</v>
      </c>
      <c r="AB33" s="114">
        <v>0</v>
      </c>
      <c r="AC33" s="114">
        <v>0</v>
      </c>
      <c r="AD33" s="114"/>
      <c r="AE33" s="114"/>
      <c r="AF33" s="99"/>
      <c r="AG33" s="99"/>
      <c r="AH33" s="99"/>
      <c r="AI33" s="56"/>
    </row>
    <row r="34" spans="1:35" ht="15">
      <c r="A34" s="62" t="s">
        <v>6</v>
      </c>
      <c r="B34" s="96"/>
      <c r="C34" s="98"/>
      <c r="D34" s="130">
        <f aca="true" t="shared" si="2" ref="D34:AC34">SUM(D30:D33)</f>
        <v>7</v>
      </c>
      <c r="E34" s="130">
        <f t="shared" si="2"/>
        <v>8.129999999999999</v>
      </c>
      <c r="F34" s="130">
        <f t="shared" si="2"/>
        <v>1.83</v>
      </c>
      <c r="G34" s="130">
        <f t="shared" si="2"/>
        <v>2.3099999999999996</v>
      </c>
      <c r="H34" s="130">
        <f t="shared" si="2"/>
        <v>65.6</v>
      </c>
      <c r="I34" s="130">
        <f t="shared" si="2"/>
        <v>73.55000000000001</v>
      </c>
      <c r="J34" s="130">
        <f t="shared" si="2"/>
        <v>329.71</v>
      </c>
      <c r="K34" s="130">
        <f t="shared" si="2"/>
        <v>375.21</v>
      </c>
      <c r="L34" s="133">
        <f t="shared" si="2"/>
        <v>19.3</v>
      </c>
      <c r="M34" s="133">
        <f t="shared" si="2"/>
        <v>21.28</v>
      </c>
      <c r="N34" s="134">
        <f t="shared" si="2"/>
        <v>56.1</v>
      </c>
      <c r="O34" s="134">
        <f t="shared" si="2"/>
        <v>61.2</v>
      </c>
      <c r="P34" s="134">
        <f t="shared" si="2"/>
        <v>55.43</v>
      </c>
      <c r="Q34" s="134">
        <f t="shared" si="2"/>
        <v>63.44</v>
      </c>
      <c r="R34" s="134">
        <f t="shared" si="2"/>
        <v>30.01</v>
      </c>
      <c r="S34" s="134">
        <f t="shared" si="2"/>
        <v>47.48</v>
      </c>
      <c r="T34" s="134">
        <f t="shared" si="2"/>
        <v>81.85</v>
      </c>
      <c r="U34" s="134">
        <f t="shared" si="2"/>
        <v>86</v>
      </c>
      <c r="V34" s="134">
        <f t="shared" si="2"/>
        <v>6.6</v>
      </c>
      <c r="W34" s="134">
        <f t="shared" si="2"/>
        <v>9</v>
      </c>
      <c r="X34" s="134">
        <f t="shared" si="2"/>
        <v>0.56</v>
      </c>
      <c r="Y34" s="134">
        <f t="shared" si="2"/>
        <v>0.62</v>
      </c>
      <c r="Z34" s="134">
        <f t="shared" si="2"/>
        <v>0.49</v>
      </c>
      <c r="AA34" s="134">
        <f t="shared" si="2"/>
        <v>0.76</v>
      </c>
      <c r="AB34" s="134">
        <f t="shared" si="2"/>
        <v>8</v>
      </c>
      <c r="AC34" s="134">
        <f t="shared" si="2"/>
        <v>8</v>
      </c>
      <c r="AD34" s="114"/>
      <c r="AE34" s="114"/>
      <c r="AF34" s="99"/>
      <c r="AG34" s="99"/>
      <c r="AH34" s="99"/>
      <c r="AI34" s="56"/>
    </row>
    <row r="35" spans="1:35" ht="15">
      <c r="A35" s="62" t="s">
        <v>7</v>
      </c>
      <c r="B35" s="96"/>
      <c r="C35" s="98"/>
      <c r="D35" s="130">
        <f>D19+D28+D34</f>
        <v>55.69250000000001</v>
      </c>
      <c r="E35" s="130">
        <f>E34+E28+E19</f>
        <v>72.77000000000001</v>
      </c>
      <c r="F35" s="130">
        <f>F19+F28+F34</f>
        <v>45.534000000000006</v>
      </c>
      <c r="G35" s="130">
        <f>G34+G28+G19</f>
        <v>57.290000000000006</v>
      </c>
      <c r="H35" s="130">
        <f>H19+H28+H34</f>
        <v>235.028</v>
      </c>
      <c r="I35" s="130">
        <f>I34+I28+I19</f>
        <v>287.87</v>
      </c>
      <c r="J35" s="130">
        <f>J19+J28+J34</f>
        <v>1617.488</v>
      </c>
      <c r="K35" s="130">
        <f>K34+K28+K19</f>
        <v>1964.29</v>
      </c>
      <c r="L35" s="134"/>
      <c r="M35" s="134"/>
      <c r="N35" s="134">
        <f aca="true" t="shared" si="3" ref="N35:AC35">N34+N28+N19</f>
        <v>456.89000000000004</v>
      </c>
      <c r="O35" s="134">
        <f t="shared" si="3"/>
        <v>540.11</v>
      </c>
      <c r="P35" s="134">
        <f t="shared" si="3"/>
        <v>279.71000000000004</v>
      </c>
      <c r="Q35" s="134">
        <f t="shared" si="3"/>
        <v>322.72</v>
      </c>
      <c r="R35" s="134">
        <f t="shared" si="3"/>
        <v>91.67</v>
      </c>
      <c r="S35" s="134">
        <f t="shared" si="3"/>
        <v>145.82999999999998</v>
      </c>
      <c r="T35" s="134">
        <f t="shared" si="3"/>
        <v>653.31</v>
      </c>
      <c r="U35" s="134">
        <f t="shared" si="3"/>
        <v>742.0899999999999</v>
      </c>
      <c r="V35" s="134">
        <f t="shared" si="3"/>
        <v>37.3</v>
      </c>
      <c r="W35" s="134">
        <f t="shared" si="3"/>
        <v>50.1</v>
      </c>
      <c r="X35" s="134">
        <f t="shared" si="3"/>
        <v>18.35</v>
      </c>
      <c r="Y35" s="134">
        <f t="shared" si="3"/>
        <v>19.33</v>
      </c>
      <c r="Z35" s="134">
        <f t="shared" si="3"/>
        <v>1.6179999999999999</v>
      </c>
      <c r="AA35" s="134">
        <f t="shared" si="3"/>
        <v>3.14</v>
      </c>
      <c r="AB35" s="134">
        <f t="shared" si="3"/>
        <v>71.47</v>
      </c>
      <c r="AC35" s="134">
        <f t="shared" si="3"/>
        <v>67.85</v>
      </c>
      <c r="AD35" s="114"/>
      <c r="AE35" s="114"/>
      <c r="AF35" s="99"/>
      <c r="AG35" s="99"/>
      <c r="AH35" s="99"/>
      <c r="AI35" s="56"/>
    </row>
    <row r="36" spans="1:35" ht="12.75">
      <c r="A36" s="53"/>
      <c r="B36" s="98"/>
      <c r="C36" s="98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99"/>
      <c r="AG36" s="99"/>
      <c r="AH36" s="99"/>
      <c r="AI36" s="56"/>
    </row>
    <row r="37" spans="4:31" ht="12.75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4:31" ht="12.75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</sheetData>
  <sheetProtection/>
  <mergeCells count="20"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  <mergeCell ref="J8:N8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УрГЭУ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Гращенков</dc:creator>
  <cp:keywords/>
  <dc:description/>
  <cp:lastModifiedBy>Владимир Суровцев</cp:lastModifiedBy>
  <cp:lastPrinted>2020-11-19T12:02:55Z</cp:lastPrinted>
  <dcterms:created xsi:type="dcterms:W3CDTF">2002-09-22T07:35:02Z</dcterms:created>
  <dcterms:modified xsi:type="dcterms:W3CDTF">2020-12-29T18:38:13Z</dcterms:modified>
  <cp:category/>
  <cp:version/>
  <cp:contentType/>
  <cp:contentStatus/>
</cp:coreProperties>
</file>